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_rels/drawing2.xml.rels" ContentType="application/vnd.openxmlformats-package.relationships+xml"/>
  <Override PartName="/xl/drawings/drawing1.xml" ContentType="application/vnd.openxmlformats-officedocument.drawing+xml"/>
  <Override PartName="/xl/drawings/vmlDrawing2.vml" ContentType="application/vnd.openxmlformats-officedocument.vmlDrawing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ivi" sheetId="1" state="visible" r:id="rId2"/>
    <sheet name="Facture" sheetId="2" state="visible" r:id="rId3"/>
    <sheet name="Bilan" sheetId="3" state="visible" r:id="rId4"/>
  </sheets>
  <definedNames>
    <definedName function="false" hidden="false" localSheetId="0" name="_xlnm.Print_Area" vbProcedure="false">Suivi!$A$1:$P$13</definedName>
    <definedName function="false" hidden="false" name="Lieu" vbProcedure="false">Suivi!$C$9:$C$309</definedName>
    <definedName function="false" hidden="false" name="Nom" vbProcedure="false">Suivi!$A$9:$A$309</definedName>
    <definedName function="false" hidden="false" localSheetId="0" name="_xlnm.Print_Area" vbProcedure="false">Suivi!$A$7:$G$13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F2" authorId="0">
      <text>
        <r>
          <rPr>
            <sz val="11"/>
            <color rgb="FF000000"/>
            <rFont val="Calibri"/>
            <family val="2"/>
            <charset val="1"/>
          </rPr>
          <t xml:space="preserve">Mettre la date du dernier inventaire ou la date d’achet du matériel</t>
        </r>
      </text>
    </comment>
    <comment ref="AS7" authorId="0">
      <text>
        <r>
          <rPr>
            <sz val="11"/>
            <color rgb="FF000000"/>
            <rFont val="Calibri"/>
            <family val="2"/>
            <charset val="1"/>
          </rPr>
          <t xml:space="preserve">Modifier la formule de calcul
 selon vos tarifs
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B12" authorId="0">
      <text>
        <r>
          <rPr>
            <sz val="11"/>
            <color rgb="FF000000"/>
            <rFont val="Calibri"/>
            <family val="2"/>
            <charset val="1"/>
          </rPr>
          <t xml:space="preserve">C’est la seule chose à faire pour éditer la facture : choisir le nom de l’événement dans la liste déroulante. Tout le reste est automatique</t>
        </r>
      </text>
    </comment>
  </commentList>
</comments>
</file>

<file path=xl/sharedStrings.xml><?xml version="1.0" encoding="utf-8"?>
<sst xmlns="http://schemas.openxmlformats.org/spreadsheetml/2006/main" count="432" uniqueCount="371">
  <si>
    <t xml:space="preserve">SUIVI DES PRËTS ET DES STOCKS</t>
  </si>
  <si>
    <t xml:space="preserve">30cl</t>
  </si>
  <si>
    <t xml:space="preserve">20cl</t>
  </si>
  <si>
    <t xml:space="preserve">60cl</t>
  </si>
  <si>
    <t xml:space="preserve">Pichets</t>
  </si>
  <si>
    <t xml:space="preserve">Assiettes</t>
  </si>
  <si>
    <t xml:space="preserve">Fourchettes</t>
  </si>
  <si>
    <t xml:space="preserve">Couteaux</t>
  </si>
  <si>
    <t xml:space="preserve">P. Cuillères</t>
  </si>
  <si>
    <t xml:space="preserve">G. Cuillères</t>
  </si>
  <si>
    <t xml:space="preserve">Stock de base</t>
  </si>
  <si>
    <t xml:space="preserve">Stock à ce jour</t>
  </si>
  <si>
    <t xml:space="preserve">Nbre total de prêts = </t>
  </si>
  <si>
    <t xml:space="preserve">Total prêtés</t>
  </si>
  <si>
    <t xml:space="preserve">Nom de l’événement (nom unique)</t>
  </si>
  <si>
    <t xml:space="preserve">Structure</t>
  </si>
  <si>
    <t xml:space="preserve">Lieux</t>
  </si>
  <si>
    <t xml:space="preserve">Dates</t>
  </si>
  <si>
    <t xml:space="preserve">Suivi Commande</t>
  </si>
  <si>
    <t xml:space="preserve">Etat Administratif</t>
  </si>
  <si>
    <t xml:space="preserve">Nombres de gobelets/vaisselle prêtés</t>
  </si>
  <si>
    <t xml:space="preserve">Caution à demander</t>
  </si>
  <si>
    <t xml:space="preserve">Rendus Propres</t>
  </si>
  <si>
    <t xml:space="preserve">Rendus Sales ( = à laver)</t>
  </si>
  <si>
    <t xml:space="preserve">Non rendus</t>
  </si>
  <si>
    <t xml:space="preserve">Paiement dû</t>
  </si>
  <si>
    <t xml:space="preserve">Facture N°</t>
  </si>
  <si>
    <t xml:space="preserve">RETRAIT</t>
  </si>
  <si>
    <t xml:space="preserve">RETOUR</t>
  </si>
  <si>
    <t xml:space="preserve">VOEUX DU MAIRE – 2021</t>
  </si>
  <si>
    <t xml:space="preserve">MAIRIE DE CUGNAUX</t>
  </si>
  <si>
    <t xml:space="preserve">CUGNAUX</t>
  </si>
  <si>
    <t xml:space="preserve">COMMANDE EN PREPARATION</t>
  </si>
  <si>
    <t xml:space="preserve">FACTURE REMISE EN MAIN PROPRE</t>
  </si>
  <si>
    <t xml:space="preserve">N2021-001</t>
  </si>
  <si>
    <t xml:space="preserve">REUNION MARS</t>
  </si>
  <si>
    <t xml:space="preserve">ANCIENS COMBATTANTS</t>
  </si>
  <si>
    <t xml:space="preserve">BALMA</t>
  </si>
  <si>
    <t xml:space="preserve">COMMANDE RETOURNEE</t>
  </si>
  <si>
    <t xml:space="preserve">FACTURE PAYEE</t>
  </si>
  <si>
    <t xml:space="preserve">N2021-002</t>
  </si>
  <si>
    <t xml:space="preserve">GOUTER GALETTE</t>
  </si>
  <si>
    <t xml:space="preserve">ECOLE ST EXUPERY</t>
  </si>
  <si>
    <t xml:space="preserve">TOULOUSE</t>
  </si>
  <si>
    <t xml:space="preserve">N2021-003</t>
  </si>
  <si>
    <t xml:space="preserve">TOURNOI PITCHOUNS</t>
  </si>
  <si>
    <t xml:space="preserve">FONSORBES FOOTBALL CLUB</t>
  </si>
  <si>
    <t xml:space="preserve">FONSORBES</t>
  </si>
  <si>
    <t xml:space="preserve">N2021-004</t>
  </si>
  <si>
    <t xml:space="preserve">FESTIVAL AUTOUR DES CHAMPS</t>
  </si>
  <si>
    <t xml:space="preserve">ASSO AUTOUR DES CHAMPS</t>
  </si>
  <si>
    <t xml:space="preserve">TOURNEFEUILLE</t>
  </si>
  <si>
    <t xml:space="preserve">N2021-005</t>
  </si>
  <si>
    <t xml:space="preserve">N2021-006</t>
  </si>
  <si>
    <t xml:space="preserve">N2021-007</t>
  </si>
  <si>
    <t xml:space="preserve">N2021-008</t>
  </si>
  <si>
    <t xml:space="preserve">N2021-009</t>
  </si>
  <si>
    <t xml:space="preserve">N2021-010</t>
  </si>
  <si>
    <t xml:space="preserve">N2021-011</t>
  </si>
  <si>
    <t xml:space="preserve">N2021-012</t>
  </si>
  <si>
    <t xml:space="preserve">N2021-013</t>
  </si>
  <si>
    <t xml:space="preserve">N2021-014</t>
  </si>
  <si>
    <t xml:space="preserve">N2021-015</t>
  </si>
  <si>
    <t xml:space="preserve">N2021-016</t>
  </si>
  <si>
    <t xml:space="preserve">N2021-017</t>
  </si>
  <si>
    <t xml:space="preserve">N2021-018</t>
  </si>
  <si>
    <t xml:space="preserve">N2021-019</t>
  </si>
  <si>
    <t xml:space="preserve">N2021-020</t>
  </si>
  <si>
    <t xml:space="preserve">N2021-021</t>
  </si>
  <si>
    <t xml:space="preserve">N2021-022</t>
  </si>
  <si>
    <t xml:space="preserve">N2021-023</t>
  </si>
  <si>
    <t xml:space="preserve">N2021-024</t>
  </si>
  <si>
    <t xml:space="preserve">N2021-025</t>
  </si>
  <si>
    <t xml:space="preserve">N2021-026</t>
  </si>
  <si>
    <t xml:space="preserve">N2021-027</t>
  </si>
  <si>
    <t xml:space="preserve">N2021-028</t>
  </si>
  <si>
    <t xml:space="preserve">N2021-029</t>
  </si>
  <si>
    <t xml:space="preserve">N2021-030</t>
  </si>
  <si>
    <t xml:space="preserve">N2021-031</t>
  </si>
  <si>
    <t xml:space="preserve">N2021-032</t>
  </si>
  <si>
    <t xml:space="preserve">N2021-033</t>
  </si>
  <si>
    <t xml:space="preserve">N2021-034</t>
  </si>
  <si>
    <t xml:space="preserve">N2021-035</t>
  </si>
  <si>
    <t xml:space="preserve">N2021-036</t>
  </si>
  <si>
    <t xml:space="preserve">N2021-037</t>
  </si>
  <si>
    <t xml:space="preserve">N2021-038</t>
  </si>
  <si>
    <t xml:space="preserve">N2021-039</t>
  </si>
  <si>
    <t xml:space="preserve">N2021-040</t>
  </si>
  <si>
    <t xml:space="preserve">N2021-041</t>
  </si>
  <si>
    <t xml:space="preserve">N2021-042</t>
  </si>
  <si>
    <t xml:space="preserve">N2021-043</t>
  </si>
  <si>
    <t xml:space="preserve">N2021-044</t>
  </si>
  <si>
    <t xml:space="preserve">N2021-045</t>
  </si>
  <si>
    <t xml:space="preserve">N2021-046</t>
  </si>
  <si>
    <t xml:space="preserve">N2021-047</t>
  </si>
  <si>
    <t xml:space="preserve">N2021-048</t>
  </si>
  <si>
    <t xml:space="preserve">N2021-049</t>
  </si>
  <si>
    <t xml:space="preserve">N2021-050</t>
  </si>
  <si>
    <t xml:space="preserve">N2021-051</t>
  </si>
  <si>
    <t xml:space="preserve">N2021-052</t>
  </si>
  <si>
    <t xml:space="preserve">N2021-053</t>
  </si>
  <si>
    <t xml:space="preserve">N2021-054</t>
  </si>
  <si>
    <t xml:space="preserve">N2021-055</t>
  </si>
  <si>
    <t xml:space="preserve">N2021-056</t>
  </si>
  <si>
    <t xml:space="preserve">N2021-057</t>
  </si>
  <si>
    <t xml:space="preserve">N2021-058</t>
  </si>
  <si>
    <t xml:space="preserve">N2021-059</t>
  </si>
  <si>
    <t xml:space="preserve">N2021-060</t>
  </si>
  <si>
    <t xml:space="preserve">N2021-061</t>
  </si>
  <si>
    <t xml:space="preserve">N2021-062</t>
  </si>
  <si>
    <t xml:space="preserve">N2021-063</t>
  </si>
  <si>
    <t xml:space="preserve">N2021-064</t>
  </si>
  <si>
    <t xml:space="preserve">N2021-065</t>
  </si>
  <si>
    <t xml:space="preserve">N2021-066</t>
  </si>
  <si>
    <t xml:space="preserve">N2021-067</t>
  </si>
  <si>
    <t xml:space="preserve">N2021-068</t>
  </si>
  <si>
    <t xml:space="preserve">N2021-069</t>
  </si>
  <si>
    <t xml:space="preserve">N2021-070</t>
  </si>
  <si>
    <t xml:space="preserve">N2021-071</t>
  </si>
  <si>
    <t xml:space="preserve">N2021-072</t>
  </si>
  <si>
    <t xml:space="preserve">N2021-073</t>
  </si>
  <si>
    <t xml:space="preserve">N2021-074</t>
  </si>
  <si>
    <t xml:space="preserve">N2021-075</t>
  </si>
  <si>
    <t xml:space="preserve">N2021-076</t>
  </si>
  <si>
    <t xml:space="preserve">N2021-077</t>
  </si>
  <si>
    <t xml:space="preserve">N2021-078</t>
  </si>
  <si>
    <t xml:space="preserve">N2021-079</t>
  </si>
  <si>
    <t xml:space="preserve">N2021-080</t>
  </si>
  <si>
    <t xml:space="preserve">N2021-081</t>
  </si>
  <si>
    <t xml:space="preserve">N2021-082</t>
  </si>
  <si>
    <t xml:space="preserve">N2021-083</t>
  </si>
  <si>
    <t xml:space="preserve">N2021-084</t>
  </si>
  <si>
    <t xml:space="preserve">N2021-085</t>
  </si>
  <si>
    <t xml:space="preserve">N2021-086</t>
  </si>
  <si>
    <t xml:space="preserve">N2021-087</t>
  </si>
  <si>
    <t xml:space="preserve">N2021-088</t>
  </si>
  <si>
    <t xml:space="preserve">N2021-089</t>
  </si>
  <si>
    <t xml:space="preserve">N2021-090</t>
  </si>
  <si>
    <t xml:space="preserve">N2021-091</t>
  </si>
  <si>
    <t xml:space="preserve">N2021-092</t>
  </si>
  <si>
    <t xml:space="preserve">N2021-093</t>
  </si>
  <si>
    <t xml:space="preserve">N2021-094</t>
  </si>
  <si>
    <t xml:space="preserve">N2021-095</t>
  </si>
  <si>
    <t xml:space="preserve">N2021-096</t>
  </si>
  <si>
    <t xml:space="preserve">N2021-097</t>
  </si>
  <si>
    <t xml:space="preserve">N2021-098</t>
  </si>
  <si>
    <t xml:space="preserve">N2021-099</t>
  </si>
  <si>
    <t xml:space="preserve">N2021-100</t>
  </si>
  <si>
    <t xml:space="preserve">N2021-101</t>
  </si>
  <si>
    <t xml:space="preserve">N2021-102</t>
  </si>
  <si>
    <t xml:space="preserve">N2021-103</t>
  </si>
  <si>
    <t xml:space="preserve">N2021-104</t>
  </si>
  <si>
    <t xml:space="preserve">N2021-105</t>
  </si>
  <si>
    <t xml:space="preserve">N2021-106</t>
  </si>
  <si>
    <t xml:space="preserve">N2021-107</t>
  </si>
  <si>
    <t xml:space="preserve">N2021-108</t>
  </si>
  <si>
    <t xml:space="preserve">N2021-109</t>
  </si>
  <si>
    <t xml:space="preserve">N2021-110</t>
  </si>
  <si>
    <t xml:space="preserve">N2021-111</t>
  </si>
  <si>
    <t xml:space="preserve">N2021-112</t>
  </si>
  <si>
    <t xml:space="preserve">N2021-113</t>
  </si>
  <si>
    <t xml:space="preserve">N2021-114</t>
  </si>
  <si>
    <t xml:space="preserve">N2021-115</t>
  </si>
  <si>
    <t xml:space="preserve">N2021-116</t>
  </si>
  <si>
    <t xml:space="preserve">N2021-117</t>
  </si>
  <si>
    <t xml:space="preserve">N2021-118</t>
  </si>
  <si>
    <t xml:space="preserve">N2021-119</t>
  </si>
  <si>
    <t xml:space="preserve">N2021-120</t>
  </si>
  <si>
    <t xml:space="preserve">N2021-121</t>
  </si>
  <si>
    <t xml:space="preserve">N2021-122</t>
  </si>
  <si>
    <t xml:space="preserve">N2021-123</t>
  </si>
  <si>
    <t xml:space="preserve">N2021-124</t>
  </si>
  <si>
    <t xml:space="preserve">N2021-125</t>
  </si>
  <si>
    <t xml:space="preserve">N2021-126</t>
  </si>
  <si>
    <t xml:space="preserve">N2021-127</t>
  </si>
  <si>
    <t xml:space="preserve">N2021-128</t>
  </si>
  <si>
    <t xml:space="preserve">N2021-129</t>
  </si>
  <si>
    <t xml:space="preserve">N2021-130</t>
  </si>
  <si>
    <t xml:space="preserve">N2021-131</t>
  </si>
  <si>
    <t xml:space="preserve">N2021-132</t>
  </si>
  <si>
    <t xml:space="preserve">N2021-133</t>
  </si>
  <si>
    <t xml:space="preserve">N2021-134</t>
  </si>
  <si>
    <t xml:space="preserve">N2021-135</t>
  </si>
  <si>
    <t xml:space="preserve">N2021-136</t>
  </si>
  <si>
    <t xml:space="preserve">N2021-137</t>
  </si>
  <si>
    <t xml:space="preserve">N2021-138</t>
  </si>
  <si>
    <t xml:space="preserve">N2021-139</t>
  </si>
  <si>
    <t xml:space="preserve">N2021-140</t>
  </si>
  <si>
    <t xml:space="preserve">N2021-141</t>
  </si>
  <si>
    <t xml:space="preserve">N2021-142</t>
  </si>
  <si>
    <t xml:space="preserve">N2021-143</t>
  </si>
  <si>
    <t xml:space="preserve">N2021-144</t>
  </si>
  <si>
    <t xml:space="preserve">N2021-145</t>
  </si>
  <si>
    <t xml:space="preserve">N2021-146</t>
  </si>
  <si>
    <t xml:space="preserve">N2021-147</t>
  </si>
  <si>
    <t xml:space="preserve">N2021-148</t>
  </si>
  <si>
    <t xml:space="preserve">N2021-149</t>
  </si>
  <si>
    <t xml:space="preserve">N2021-150</t>
  </si>
  <si>
    <t xml:space="preserve">N2021-151</t>
  </si>
  <si>
    <t xml:space="preserve">N2021-152</t>
  </si>
  <si>
    <t xml:space="preserve">N2021-153</t>
  </si>
  <si>
    <t xml:space="preserve">N2021-154</t>
  </si>
  <si>
    <t xml:space="preserve">N2021-155</t>
  </si>
  <si>
    <t xml:space="preserve">N2021-156</t>
  </si>
  <si>
    <t xml:space="preserve">N2021-157</t>
  </si>
  <si>
    <t xml:space="preserve">N2021-158</t>
  </si>
  <si>
    <t xml:space="preserve">N2021-159</t>
  </si>
  <si>
    <t xml:space="preserve">N2021-160</t>
  </si>
  <si>
    <t xml:space="preserve">N2021-161</t>
  </si>
  <si>
    <t xml:space="preserve">N2021-162</t>
  </si>
  <si>
    <t xml:space="preserve">N2021-163</t>
  </si>
  <si>
    <t xml:space="preserve">N2021-164</t>
  </si>
  <si>
    <t xml:space="preserve">N2021-165</t>
  </si>
  <si>
    <t xml:space="preserve">N2021-166</t>
  </si>
  <si>
    <t xml:space="preserve">N2021-167</t>
  </si>
  <si>
    <t xml:space="preserve">N2021-168</t>
  </si>
  <si>
    <t xml:space="preserve">N2021-169</t>
  </si>
  <si>
    <t xml:space="preserve">N2021-170</t>
  </si>
  <si>
    <t xml:space="preserve">N2021-171</t>
  </si>
  <si>
    <t xml:space="preserve">N2021-172</t>
  </si>
  <si>
    <t xml:space="preserve">N2021-173</t>
  </si>
  <si>
    <t xml:space="preserve">N2021-174</t>
  </si>
  <si>
    <t xml:space="preserve">N2021-175</t>
  </si>
  <si>
    <t xml:space="preserve">N2021-176</t>
  </si>
  <si>
    <t xml:space="preserve">N2021-177</t>
  </si>
  <si>
    <t xml:space="preserve">N2021-178</t>
  </si>
  <si>
    <t xml:space="preserve">N2021-179</t>
  </si>
  <si>
    <t xml:space="preserve">N2021-180</t>
  </si>
  <si>
    <t xml:space="preserve">N2021-181</t>
  </si>
  <si>
    <t xml:space="preserve">N2021-182</t>
  </si>
  <si>
    <t xml:space="preserve">N2021-183</t>
  </si>
  <si>
    <t xml:space="preserve">N2021-184</t>
  </si>
  <si>
    <t xml:space="preserve">N2021-185</t>
  </si>
  <si>
    <t xml:space="preserve">N2021-186</t>
  </si>
  <si>
    <t xml:space="preserve">N2021-187</t>
  </si>
  <si>
    <t xml:space="preserve">N2021-188</t>
  </si>
  <si>
    <t xml:space="preserve">N2021-189</t>
  </si>
  <si>
    <t xml:space="preserve">N2021-190</t>
  </si>
  <si>
    <t xml:space="preserve">N2021-191</t>
  </si>
  <si>
    <t xml:space="preserve">N2021-192</t>
  </si>
  <si>
    <t xml:space="preserve">N2021-193</t>
  </si>
  <si>
    <t xml:space="preserve">N2021-194</t>
  </si>
  <si>
    <t xml:space="preserve">N2021-195</t>
  </si>
  <si>
    <t xml:space="preserve">N2021-196</t>
  </si>
  <si>
    <t xml:space="preserve">N2021-197</t>
  </si>
  <si>
    <t xml:space="preserve">N2021-198</t>
  </si>
  <si>
    <t xml:space="preserve">N2021-199</t>
  </si>
  <si>
    <t xml:space="preserve">N2021-200</t>
  </si>
  <si>
    <t xml:space="preserve">N2021-201</t>
  </si>
  <si>
    <t xml:space="preserve">N2021-202</t>
  </si>
  <si>
    <t xml:space="preserve">N2021-203</t>
  </si>
  <si>
    <t xml:space="preserve">N2021-204</t>
  </si>
  <si>
    <t xml:space="preserve">N2021-205</t>
  </si>
  <si>
    <t xml:space="preserve">N2021-206</t>
  </si>
  <si>
    <t xml:space="preserve">N2021-207</t>
  </si>
  <si>
    <t xml:space="preserve">N2021-208</t>
  </si>
  <si>
    <t xml:space="preserve">N2021-209</t>
  </si>
  <si>
    <t xml:space="preserve">N2021-210</t>
  </si>
  <si>
    <t xml:space="preserve">N2021-211</t>
  </si>
  <si>
    <t xml:space="preserve">N2021-212</t>
  </si>
  <si>
    <t xml:space="preserve">N2021-213</t>
  </si>
  <si>
    <t xml:space="preserve">N2021-214</t>
  </si>
  <si>
    <t xml:space="preserve">N2021-215</t>
  </si>
  <si>
    <t xml:space="preserve">N2021-216</t>
  </si>
  <si>
    <t xml:space="preserve">N2021-217</t>
  </si>
  <si>
    <t xml:space="preserve">N2021-218</t>
  </si>
  <si>
    <t xml:space="preserve">N2021-219</t>
  </si>
  <si>
    <t xml:space="preserve">N2021-220</t>
  </si>
  <si>
    <t xml:space="preserve">N2021-221</t>
  </si>
  <si>
    <t xml:space="preserve">N2021-222</t>
  </si>
  <si>
    <t xml:space="preserve">N2021-223</t>
  </si>
  <si>
    <t xml:space="preserve">N2021-224</t>
  </si>
  <si>
    <t xml:space="preserve">N2021-225</t>
  </si>
  <si>
    <t xml:space="preserve">N2021-226</t>
  </si>
  <si>
    <t xml:space="preserve">N2021-227</t>
  </si>
  <si>
    <t xml:space="preserve">N2021-228</t>
  </si>
  <si>
    <t xml:space="preserve">N2021-229</t>
  </si>
  <si>
    <t xml:space="preserve">N2021-230</t>
  </si>
  <si>
    <t xml:space="preserve">N2021-231</t>
  </si>
  <si>
    <t xml:space="preserve">N2021-232</t>
  </si>
  <si>
    <t xml:space="preserve">N2021-233</t>
  </si>
  <si>
    <t xml:space="preserve">N2021-234</t>
  </si>
  <si>
    <t xml:space="preserve">N2021-235</t>
  </si>
  <si>
    <t xml:space="preserve">N2021-236</t>
  </si>
  <si>
    <t xml:space="preserve">N2021-237</t>
  </si>
  <si>
    <t xml:space="preserve">N2021-238</t>
  </si>
  <si>
    <t xml:space="preserve">N2021-239</t>
  </si>
  <si>
    <t xml:space="preserve">N2021-240</t>
  </si>
  <si>
    <t xml:space="preserve">N2021-241</t>
  </si>
  <si>
    <t xml:space="preserve">N2021-242</t>
  </si>
  <si>
    <t xml:space="preserve">N2021-243</t>
  </si>
  <si>
    <t xml:space="preserve">N2021-244</t>
  </si>
  <si>
    <t xml:space="preserve">N2021-245</t>
  </si>
  <si>
    <t xml:space="preserve">N2021-246</t>
  </si>
  <si>
    <t xml:space="preserve">N2021-247</t>
  </si>
  <si>
    <t xml:space="preserve">N2021-248</t>
  </si>
  <si>
    <t xml:space="preserve">N2021-249</t>
  </si>
  <si>
    <t xml:space="preserve">N2021-250</t>
  </si>
  <si>
    <t xml:space="preserve">N2021-251</t>
  </si>
  <si>
    <t xml:space="preserve">N2021-252</t>
  </si>
  <si>
    <t xml:space="preserve">N2021-253</t>
  </si>
  <si>
    <t xml:space="preserve">N2021-254</t>
  </si>
  <si>
    <t xml:space="preserve">N2021-255</t>
  </si>
  <si>
    <t xml:space="preserve">N2021-256</t>
  </si>
  <si>
    <t xml:space="preserve">N2021-257</t>
  </si>
  <si>
    <t xml:space="preserve">N2021-258</t>
  </si>
  <si>
    <t xml:space="preserve">N2021-259</t>
  </si>
  <si>
    <t xml:space="preserve">N2021-260</t>
  </si>
  <si>
    <t xml:space="preserve">N2021-261</t>
  </si>
  <si>
    <t xml:space="preserve">N2021-262</t>
  </si>
  <si>
    <t xml:space="preserve">N2021-263</t>
  </si>
  <si>
    <t xml:space="preserve">N2021-264</t>
  </si>
  <si>
    <t xml:space="preserve">N2021-265</t>
  </si>
  <si>
    <t xml:space="preserve">N2021-266</t>
  </si>
  <si>
    <t xml:space="preserve">N2021-267</t>
  </si>
  <si>
    <t xml:space="preserve">N2021-268</t>
  </si>
  <si>
    <t xml:space="preserve">N2021-269</t>
  </si>
  <si>
    <t xml:space="preserve">N2021-270</t>
  </si>
  <si>
    <t xml:space="preserve">N2021-271</t>
  </si>
  <si>
    <t xml:space="preserve">N2021-272</t>
  </si>
  <si>
    <t xml:space="preserve">N2021-273</t>
  </si>
  <si>
    <t xml:space="preserve">N2021-274</t>
  </si>
  <si>
    <t xml:space="preserve">N2021-275</t>
  </si>
  <si>
    <t xml:space="preserve">N2021-276</t>
  </si>
  <si>
    <t xml:space="preserve">N2021-277</t>
  </si>
  <si>
    <t xml:space="preserve">N2021-278</t>
  </si>
  <si>
    <t xml:space="preserve">N2021-279</t>
  </si>
  <si>
    <t xml:space="preserve">N2021-280</t>
  </si>
  <si>
    <t xml:space="preserve">N2021-281</t>
  </si>
  <si>
    <t xml:space="preserve">N2021-282</t>
  </si>
  <si>
    <t xml:space="preserve">N2021-283</t>
  </si>
  <si>
    <t xml:space="preserve">N2021-284</t>
  </si>
  <si>
    <t xml:space="preserve">N2021-285</t>
  </si>
  <si>
    <t xml:space="preserve">N2021-286</t>
  </si>
  <si>
    <t xml:space="preserve">N2021-287</t>
  </si>
  <si>
    <t xml:space="preserve">N2021-288</t>
  </si>
  <si>
    <t xml:space="preserve">N2021-289</t>
  </si>
  <si>
    <t xml:space="preserve">N2021-290</t>
  </si>
  <si>
    <t xml:space="preserve">N2021-291</t>
  </si>
  <si>
    <t xml:space="preserve">N2021-292</t>
  </si>
  <si>
    <t xml:space="preserve">N2021-293</t>
  </si>
  <si>
    <t xml:space="preserve">N2021-294</t>
  </si>
  <si>
    <t xml:space="preserve">N2021-295</t>
  </si>
  <si>
    <t xml:space="preserve">N2021-296</t>
  </si>
  <si>
    <t xml:space="preserve">N2021-297</t>
  </si>
  <si>
    <t xml:space="preserve">N2021-298</t>
  </si>
  <si>
    <t xml:space="preserve">N2021-299</t>
  </si>
  <si>
    <t xml:space="preserve">N2021-300</t>
  </si>
  <si>
    <t xml:space="preserve">N2021-301</t>
  </si>
  <si>
    <t xml:space="preserve">A Toulouse, le </t>
  </si>
  <si>
    <t xml:space="preserve">Evénement : </t>
  </si>
  <si>
    <t xml:space="preserve">Facture pour : </t>
  </si>
  <si>
    <t xml:space="preserve">FACTURE N°</t>
  </si>
  <si>
    <t xml:space="preserve">Règlement</t>
  </si>
  <si>
    <t xml:space="preserve">Prêt Initial</t>
  </si>
  <si>
    <t xml:space="preserve">Rendus propres</t>
  </si>
  <si>
    <t xml:space="preserve">Rendus sales</t>
  </si>
  <si>
    <t xml:space="preserve">Tarif de lavage unitaire</t>
  </si>
  <si>
    <t xml:space="preserve">Coût du lavage</t>
  </si>
  <si>
    <t xml:space="preserve">Manquants</t>
  </si>
  <si>
    <t xml:space="preserve">Tarif unitaire des pertes</t>
  </si>
  <si>
    <t xml:space="preserve">Coût des pertes</t>
  </si>
  <si>
    <t xml:space="preserve">Total</t>
  </si>
  <si>
    <t xml:space="preserve">Total à régler TTC</t>
  </si>
  <si>
    <t xml:space="preserve">Nom de la structure qui porte la plateforme</t>
  </si>
  <si>
    <t xml:space="preserve">SIRET : </t>
  </si>
  <si>
    <t xml:space="preserve">N° IBAN : </t>
  </si>
  <si>
    <t xml:space="preserve">BILAN DES PRÊTS DE VAISSELLE</t>
  </si>
  <si>
    <t xml:space="preserve">Prêtés</t>
  </si>
  <si>
    <t xml:space="preserve">Rendus</t>
  </si>
  <si>
    <t xml:space="preserve">Total paiements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</si>
</sst>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.00&quot; €&quot;"/>
    <numFmt numFmtId="166" formatCode="dd/mm/yyyy"/>
    <numFmt numFmtId="167" formatCode="dd/mm/yy"/>
    <numFmt numFmtId="168" formatCode="dd/mm/yy\ hh:mm"/>
    <numFmt numFmtId="169" formatCode="General"/>
    <numFmt numFmtId="170" formatCode="#,##0.00\ [$€-40C];[RED]\-#,##0.00\ [$€-40C]"/>
    <numFmt numFmtId="171" formatCode="#,##0\ [$€-40C];[RED]\-#,##0\ [$€-40C]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Calibri"/>
      <family val="2"/>
      <charset val="1"/>
    </font>
    <font>
      <b val="true"/>
      <sz val="13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1"/>
      <name val="Calibri"/>
      <family val="2"/>
      <charset val="1"/>
    </font>
    <font>
      <b val="true"/>
      <i val="tru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i val="true"/>
      <sz val="11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b val="true"/>
      <i val="true"/>
      <sz val="12"/>
      <name val="DejaVu Sans"/>
      <family val="0"/>
    </font>
    <font>
      <b val="true"/>
      <sz val="13"/>
      <color rgb="FF000000"/>
      <name val="Calibri"/>
      <family val="2"/>
      <charset val="1"/>
    </font>
    <font>
      <sz val="10.5"/>
      <color rgb="FF000000"/>
      <name val="DejaVu Sans"/>
      <family val="2"/>
      <charset val="1"/>
    </font>
    <font>
      <b val="true"/>
      <sz val="10.5"/>
      <color rgb="FF000000"/>
      <name val="Calibri"/>
      <family val="2"/>
      <charset val="1"/>
    </font>
    <font>
      <i val="true"/>
      <sz val="10.5"/>
      <color rgb="FF000000"/>
      <name val="Calibri"/>
      <family val="2"/>
      <charset val="1"/>
    </font>
    <font>
      <i val="true"/>
      <sz val="10.5"/>
      <color rgb="FF000000"/>
      <name val="DejaVu Sans"/>
      <family val="2"/>
      <charset val="1"/>
    </font>
    <font>
      <sz val="10.5"/>
      <color rgb="FF000000"/>
      <name val="Calibri"/>
      <family val="2"/>
      <charset val="1"/>
    </font>
    <font>
      <sz val="13"/>
      <name val="Arial"/>
      <family val="2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BFBFBF"/>
        <bgColor rgb="FFB3B3B3"/>
      </patternFill>
    </fill>
    <fill>
      <patternFill patternType="solid">
        <fgColor rgb="FFFFFF6D"/>
        <bgColor rgb="FFD4EA6B"/>
      </patternFill>
    </fill>
    <fill>
      <patternFill patternType="solid">
        <fgColor rgb="FFCCCCCC"/>
        <bgColor rgb="FFBFBFBF"/>
      </patternFill>
    </fill>
    <fill>
      <patternFill patternType="solid">
        <fgColor rgb="FFFFFF00"/>
        <bgColor rgb="FFFFFF00"/>
      </patternFill>
    </fill>
    <fill>
      <patternFill patternType="solid">
        <fgColor rgb="FFB4C7DC"/>
        <bgColor rgb="FFBFBFBF"/>
      </patternFill>
    </fill>
    <fill>
      <patternFill patternType="solid">
        <fgColor rgb="FFD4EA6B"/>
        <bgColor rgb="FFFFFF6D"/>
      </patternFill>
    </fill>
    <fill>
      <patternFill patternType="solid">
        <fgColor rgb="FFFF972F"/>
        <bgColor rgb="FFFF8080"/>
      </patternFill>
    </fill>
    <fill>
      <patternFill patternType="solid">
        <fgColor rgb="FFE7E6E6"/>
        <bgColor rgb="FFFFFFFF"/>
      </patternFill>
    </fill>
    <fill>
      <patternFill patternType="solid">
        <fgColor rgb="FFFFFFFF"/>
        <bgColor rgb="FFE7E6E6"/>
      </patternFill>
    </fill>
  </fills>
  <borders count="43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hair"/>
      <right style="hair"/>
      <top style="medium"/>
      <bottom style="medium"/>
      <diagonal/>
    </border>
    <border diagonalUp="false" diagonalDown="false">
      <left style="medium"/>
      <right style="hair"/>
      <top style="medium"/>
      <bottom style="medium"/>
      <diagonal/>
    </border>
    <border diagonalUp="false" diagonalDown="false">
      <left style="hair"/>
      <right style="medium"/>
      <top style="medium"/>
      <bottom style="medium"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4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4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6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6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8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8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8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5" borderId="1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0" fillId="0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0" fillId="0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2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7" borderId="2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8" borderId="2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8" borderId="2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9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3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3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3" fillId="0" borderId="3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0" borderId="3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3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3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3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3" fillId="0" borderId="3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1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2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13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3" fillId="0" borderId="3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3" fillId="0" borderId="4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13" fillId="0" borderId="3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0" borderId="3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4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4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4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8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17" fillId="1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9" fillId="8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9" fontId="20" fillId="1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8" fillId="8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7E6E6"/>
      <rgbColor rgb="FFCCFFFF"/>
      <rgbColor rgb="FF660066"/>
      <rgbColor rgb="FFFF8080"/>
      <rgbColor rgb="FF0066CC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4EA6B"/>
      <rgbColor rgb="FFFFFF6D"/>
      <rgbColor rgb="FFB4C7DC"/>
      <rgbColor rgb="FFFF99CC"/>
      <rgbColor rgb="FFCC99FF"/>
      <rgbColor rgb="FFFFCC99"/>
      <rgbColor rgb="FF3366FF"/>
      <rgbColor rgb="FF33CCCC"/>
      <rgbColor rgb="FF99CC00"/>
      <rgbColor rgb="FFFFCC00"/>
      <rgbColor rgb="FFFF972F"/>
      <rgbColor rgb="FFFF420E"/>
      <rgbColor rgb="FF666699"/>
      <rgbColor rgb="FFB3B3B3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Bilan du prêt de gobelets 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Bilan!$A$5</c:f>
              <c:strCache>
                <c:ptCount val="1"/>
                <c:pt idx="0">
                  <c:v>Rendus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Bilan!$B$3:$D$3</c:f>
              <c:strCache>
                <c:ptCount val="3"/>
                <c:pt idx="0">
                  <c:v>30cl</c:v>
                </c:pt>
                <c:pt idx="1">
                  <c:v>20cl</c:v>
                </c:pt>
                <c:pt idx="2">
                  <c:v>60cl</c:v>
                </c:pt>
              </c:strCache>
            </c:strRef>
          </c:cat>
          <c:val>
            <c:numRef>
              <c:f>Bilan!$B$5:$D$5</c:f>
              <c:numCache>
                <c:formatCode>General</c:formatCode>
                <c:ptCount val="3"/>
                <c:pt idx="0">
                  <c:v>2470</c:v>
                </c:pt>
                <c:pt idx="1">
                  <c:v>192</c:v>
                </c:pt>
                <c:pt idx="2">
                  <c:v>892</c:v>
                </c:pt>
              </c:numCache>
            </c:numRef>
          </c:val>
        </c:ser>
        <c:ser>
          <c:idx val="1"/>
          <c:order val="1"/>
          <c:tx>
            <c:strRef>
              <c:f>Bilan!$A$8</c:f>
              <c:strCache>
                <c:ptCount val="1"/>
                <c:pt idx="0">
                  <c:v>Non rendus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Bilan!$B$3:$D$3</c:f>
              <c:strCache>
                <c:ptCount val="3"/>
                <c:pt idx="0">
                  <c:v>30cl</c:v>
                </c:pt>
                <c:pt idx="1">
                  <c:v>20cl</c:v>
                </c:pt>
                <c:pt idx="2">
                  <c:v>60cl</c:v>
                </c:pt>
              </c:strCache>
            </c:strRef>
          </c:cat>
          <c:val>
            <c:numRef>
              <c:f>Bilan!$B$8:$D$8</c:f>
              <c:numCache>
                <c:formatCode>General</c:formatCode>
                <c:ptCount val="3"/>
                <c:pt idx="0">
                  <c:v>190</c:v>
                </c:pt>
                <c:pt idx="1">
                  <c:v>8</c:v>
                </c:pt>
                <c:pt idx="2">
                  <c:v>8</c:v>
                </c:pt>
              </c:numCache>
            </c:numRef>
          </c:val>
        </c:ser>
        <c:gapWidth val="100"/>
        <c:overlap val="100"/>
        <c:axId val="95067628"/>
        <c:axId val="34746948"/>
      </c:barChart>
      <c:catAx>
        <c:axId val="950676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4746948"/>
        <c:crosses val="autoZero"/>
        <c:auto val="1"/>
        <c:lblAlgn val="ctr"/>
        <c:lblOffset val="100"/>
        <c:noMultiLvlLbl val="0"/>
      </c:catAx>
      <c:valAx>
        <c:axId val="34746948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5067628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pc="-1" strike="noStrike">
                <a:latin typeface="Arial"/>
              </a:defRPr>
            </a:pPr>
            <a:r>
              <a:rPr b="0" sz="1300" spc="-1" strike="noStrike">
                <a:latin typeface="Arial"/>
              </a:rPr>
              <a:t>Bilan du prêt de vaisselle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barChart>
        <c:barDir val="col"/>
        <c:grouping val="stacked"/>
        <c:varyColors val="0"/>
        <c:ser>
          <c:idx val="0"/>
          <c:order val="0"/>
          <c:tx>
            <c:strRef>
              <c:f>Bilan!$A$5</c:f>
              <c:strCache>
                <c:ptCount val="1"/>
                <c:pt idx="0">
                  <c:v>Rendus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Bilan!$E$3:$J$3</c:f>
              <c:strCache>
                <c:ptCount val="6"/>
                <c:pt idx="0">
                  <c:v>Pichets</c:v>
                </c:pt>
                <c:pt idx="1">
                  <c:v>Assiettes</c:v>
                </c:pt>
                <c:pt idx="2">
                  <c:v>Fourchettes</c:v>
                </c:pt>
                <c:pt idx="3">
                  <c:v>Couteaux</c:v>
                </c:pt>
                <c:pt idx="4">
                  <c:v>P. Cuillères</c:v>
                </c:pt>
                <c:pt idx="5">
                  <c:v>G. Cuillères</c:v>
                </c:pt>
              </c:strCache>
            </c:strRef>
          </c:cat>
          <c:val>
            <c:numRef>
              <c:f>Bilan!$E$5:$J$5</c:f>
              <c:numCache>
                <c:formatCode>General</c:formatCode>
                <c:ptCount val="6"/>
                <c:pt idx="0">
                  <c:v>19</c:v>
                </c:pt>
                <c:pt idx="1">
                  <c:v>178</c:v>
                </c:pt>
                <c:pt idx="2">
                  <c:v>160</c:v>
                </c:pt>
                <c:pt idx="3">
                  <c:v>159</c:v>
                </c:pt>
                <c:pt idx="4">
                  <c:v>160</c:v>
                </c:pt>
                <c:pt idx="5">
                  <c:v>70</c:v>
                </c:pt>
              </c:numCache>
            </c:numRef>
          </c:val>
        </c:ser>
        <c:ser>
          <c:idx val="1"/>
          <c:order val="1"/>
          <c:tx>
            <c:strRef>
              <c:f>Bilan!$A$8</c:f>
              <c:strCache>
                <c:ptCount val="1"/>
                <c:pt idx="0">
                  <c:v>Non rendus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txPr>
              <a:bodyPr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0"/>
          </c:dLbls>
          <c:cat>
            <c:strRef>
              <c:f>Bilan!$E$3:$J$3</c:f>
              <c:strCache>
                <c:ptCount val="6"/>
                <c:pt idx="0">
                  <c:v>Pichets</c:v>
                </c:pt>
                <c:pt idx="1">
                  <c:v>Assiettes</c:v>
                </c:pt>
                <c:pt idx="2">
                  <c:v>Fourchettes</c:v>
                </c:pt>
                <c:pt idx="3">
                  <c:v>Couteaux</c:v>
                </c:pt>
                <c:pt idx="4">
                  <c:v>P. Cuillères</c:v>
                </c:pt>
                <c:pt idx="5">
                  <c:v>G. Cuillères</c:v>
                </c:pt>
              </c:strCache>
            </c:strRef>
          </c:cat>
          <c:val>
            <c:numRef>
              <c:f>Bilan!$E$8:$J$8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gapWidth val="100"/>
        <c:overlap val="100"/>
        <c:axId val="60519014"/>
        <c:axId val="91834294"/>
      </c:barChart>
      <c:catAx>
        <c:axId val="6051901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91834294"/>
        <c:crosses val="autoZero"/>
        <c:auto val="1"/>
        <c:lblAlgn val="ctr"/>
        <c:lblOffset val="100"/>
        <c:noMultiLvlLbl val="0"/>
      </c:catAx>
      <c:valAx>
        <c:axId val="91834294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60519014"/>
        <c:crosses val="autoZero"/>
        <c:crossBetween val="between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8.xml"/><Relationship Id="rId2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186840</xdr:colOff>
      <xdr:row>1</xdr:row>
      <xdr:rowOff>136080</xdr:rowOff>
    </xdr:from>
    <xdr:to>
      <xdr:col>3</xdr:col>
      <xdr:colOff>923400</xdr:colOff>
      <xdr:row>2</xdr:row>
      <xdr:rowOff>138600</xdr:rowOff>
    </xdr:to>
    <xdr:sp>
      <xdr:nvSpPr>
        <xdr:cNvPr id="0" name="CustomShape 1"/>
        <xdr:cNvSpPr/>
      </xdr:nvSpPr>
      <xdr:spPr>
        <a:xfrm>
          <a:off x="186840" y="311040"/>
          <a:ext cx="4319640" cy="177840"/>
        </a:xfrm>
        <a:prstGeom prst="rect">
          <a:avLst/>
        </a:prstGeom>
        <a:solidFill>
          <a:srgbClr val="fff5ce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>
          <a:spAutoFit/>
        </a:bodyPr>
        <a:p>
          <a:pPr>
            <a:lnSpc>
              <a:spcPct val="100000"/>
            </a:lnSpc>
          </a:pPr>
          <a:r>
            <a:rPr b="1" i="1" lang="fr-FR" sz="1200" spc="-1" strike="noStrike">
              <a:latin typeface="DejaVu Sans"/>
            </a:rPr>
            <a:t>Insérer votre logo ici</a:t>
          </a:r>
          <a:endParaRPr b="0" lang="fr-FR" sz="1200" spc="-1" strike="noStrike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10</xdr:col>
      <xdr:colOff>346680</xdr:colOff>
      <xdr:row>1</xdr:row>
      <xdr:rowOff>83520</xdr:rowOff>
    </xdr:from>
    <xdr:to>
      <xdr:col>17</xdr:col>
      <xdr:colOff>412200</xdr:colOff>
      <xdr:row>19</xdr:row>
      <xdr:rowOff>4680</xdr:rowOff>
    </xdr:to>
    <xdr:graphicFrame>
      <xdr:nvGraphicFramePr>
        <xdr:cNvPr id="1" name=""/>
        <xdr:cNvGraphicFramePr/>
      </xdr:nvGraphicFramePr>
      <xdr:xfrm>
        <a:off x="9823320" y="357840"/>
        <a:ext cx="5759640" cy="323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291600</xdr:colOff>
      <xdr:row>20</xdr:row>
      <xdr:rowOff>97200</xdr:rowOff>
    </xdr:from>
    <xdr:to>
      <xdr:col>17</xdr:col>
      <xdr:colOff>355680</xdr:colOff>
      <xdr:row>39</xdr:row>
      <xdr:rowOff>9000</xdr:rowOff>
    </xdr:to>
    <xdr:graphicFrame>
      <xdr:nvGraphicFramePr>
        <xdr:cNvPr id="2" name=""/>
        <xdr:cNvGraphicFramePr/>
      </xdr:nvGraphicFramePr>
      <xdr:xfrm>
        <a:off x="9768240" y="3864960"/>
        <a:ext cx="5758200" cy="3241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309"/>
  <sheetViews>
    <sheetView showFormulas="false" showGridLines="true" showRowColHeaders="true" showZeros="true" rightToLeft="false" tabSelected="true" showOutlineSymbols="true" defaultGridColor="true" view="normal" topLeftCell="B1" colorId="64" zoomScale="85" zoomScaleNormal="85" zoomScalePageLayoutView="100" workbookViewId="0">
      <selection pane="topLeft" activeCell="C23" activeCellId="0" sqref="C23"/>
    </sheetView>
  </sheetViews>
  <sheetFormatPr defaultColWidth="10.54296875" defaultRowHeight="13.8" zeroHeight="false" outlineLevelRow="0" outlineLevelCol="0"/>
  <cols>
    <col collapsed="false" customWidth="true" hidden="false" outlineLevel="0" max="1" min="1" style="1" width="21.66"/>
    <col collapsed="false" customWidth="true" hidden="false" outlineLevel="0" max="2" min="2" style="1" width="21.4"/>
    <col collapsed="false" customWidth="true" hidden="false" outlineLevel="0" max="3" min="3" style="1" width="19.85"/>
    <col collapsed="false" customWidth="true" hidden="false" outlineLevel="0" max="4" min="4" style="1" width="13.62"/>
    <col collapsed="false" customWidth="true" hidden="false" outlineLevel="0" max="5" min="5" style="1" width="12.57"/>
    <col collapsed="false" customWidth="true" hidden="false" outlineLevel="0" max="6" min="6" style="1" width="28.79"/>
    <col collapsed="false" customWidth="true" hidden="false" outlineLevel="0" max="7" min="7" style="1" width="30.35"/>
    <col collapsed="false" customWidth="true" hidden="false" outlineLevel="0" max="16" min="8" style="1" width="10.12"/>
    <col collapsed="false" customWidth="true" hidden="false" outlineLevel="0" max="17" min="17" style="2" width="10.12"/>
    <col collapsed="false" customWidth="true" hidden="false" outlineLevel="0" max="44" min="18" style="1" width="10.12"/>
    <col collapsed="false" customWidth="true" hidden="false" outlineLevel="0" max="45" min="45" style="1" width="10.28"/>
    <col collapsed="false" customWidth="true" hidden="false" outlineLevel="0" max="46" min="46" style="1" width="11.43"/>
    <col collapsed="false" customWidth="true" hidden="false" outlineLevel="0" max="47" min="47" style="0" width="12.45"/>
  </cols>
  <sheetData>
    <row r="1" s="9" customFormat="true" ht="17.55" hidden="false" customHeight="true" outlineLevel="0" collapsed="false">
      <c r="A1" s="3"/>
      <c r="B1" s="4" t="s">
        <v>0</v>
      </c>
      <c r="C1" s="3"/>
      <c r="D1" s="5"/>
      <c r="E1" s="5"/>
      <c r="F1" s="3"/>
      <c r="G1" s="0"/>
      <c r="H1" s="6" t="s">
        <v>1</v>
      </c>
      <c r="I1" s="6" t="s">
        <v>2</v>
      </c>
      <c r="J1" s="6" t="s">
        <v>3</v>
      </c>
      <c r="K1" s="6" t="s">
        <v>4</v>
      </c>
      <c r="L1" s="6" t="s">
        <v>5</v>
      </c>
      <c r="M1" s="6" t="s">
        <v>6</v>
      </c>
      <c r="N1" s="6" t="s">
        <v>7</v>
      </c>
      <c r="O1" s="6" t="s">
        <v>8</v>
      </c>
      <c r="P1" s="6" t="s">
        <v>9</v>
      </c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8"/>
      <c r="AMF1" s="0"/>
      <c r="AMG1" s="0"/>
      <c r="AMH1" s="0"/>
      <c r="AMI1" s="0"/>
      <c r="AMJ1" s="0"/>
    </row>
    <row r="2" s="9" customFormat="true" ht="12.8" hidden="false" customHeight="true" outlineLevel="0" collapsed="false">
      <c r="A2" s="3"/>
      <c r="B2" s="3"/>
      <c r="C2" s="10"/>
      <c r="D2" s="10"/>
      <c r="E2" s="5"/>
      <c r="F2" s="11" t="n">
        <v>44197</v>
      </c>
      <c r="G2" s="12" t="s">
        <v>10</v>
      </c>
      <c r="H2" s="13" t="n">
        <v>5000</v>
      </c>
      <c r="I2" s="13" t="n">
        <v>3000</v>
      </c>
      <c r="J2" s="13" t="n">
        <v>1000</v>
      </c>
      <c r="K2" s="13" t="n">
        <v>100</v>
      </c>
      <c r="L2" s="13" t="n">
        <v>1000</v>
      </c>
      <c r="M2" s="13" t="n">
        <v>1000</v>
      </c>
      <c r="N2" s="13" t="n">
        <v>1000</v>
      </c>
      <c r="O2" s="13" t="n">
        <v>1000</v>
      </c>
      <c r="P2" s="13" t="n">
        <v>1000</v>
      </c>
      <c r="Q2" s="7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8"/>
      <c r="AMF2" s="0"/>
      <c r="AMG2" s="0"/>
      <c r="AMH2" s="0"/>
      <c r="AMI2" s="0"/>
      <c r="AMJ2" s="0"/>
    </row>
    <row r="3" s="9" customFormat="true" ht="12.8" hidden="false" customHeight="true" outlineLevel="0" collapsed="false">
      <c r="A3" s="3"/>
      <c r="B3" s="3"/>
      <c r="C3" s="3"/>
      <c r="D3" s="5"/>
      <c r="E3" s="5"/>
      <c r="F3" s="14" t="n">
        <f aca="true">TODAY()</f>
        <v>44256</v>
      </c>
      <c r="G3" s="12" t="s">
        <v>11</v>
      </c>
      <c r="H3" s="15" t="n">
        <f aca="false">H2-SUM(AJ9:AJ309)</f>
        <v>4810</v>
      </c>
      <c r="I3" s="15" t="n">
        <f aca="false">I2-SUM(AK9:AK309)</f>
        <v>2992</v>
      </c>
      <c r="J3" s="15" t="n">
        <f aca="false">J2-SUM(AL9:AL309)</f>
        <v>992</v>
      </c>
      <c r="K3" s="15" t="n">
        <f aca="false">K2-SUM(AM9:AM309)</f>
        <v>99</v>
      </c>
      <c r="L3" s="15" t="n">
        <f aca="false">L2-SUM(AN9:AN309)</f>
        <v>998</v>
      </c>
      <c r="M3" s="15" t="n">
        <f aca="false">M2-SUM(AO9:AO309)</f>
        <v>1000</v>
      </c>
      <c r="N3" s="15" t="n">
        <f aca="false">N2-SUM(AP9:AP309)</f>
        <v>999</v>
      </c>
      <c r="O3" s="15" t="n">
        <f aca="false">O2-SUM(AQ9:AQ309)</f>
        <v>1000</v>
      </c>
      <c r="P3" s="15" t="n">
        <f aca="false">P2-SUM(AR9:AR309)</f>
        <v>1000</v>
      </c>
      <c r="Q3" s="7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8"/>
      <c r="AMF3" s="0"/>
      <c r="AMG3" s="0"/>
      <c r="AMH3" s="0"/>
      <c r="AMI3" s="0"/>
      <c r="AMJ3" s="0"/>
    </row>
    <row r="4" s="9" customFormat="true" ht="12.8" hidden="false" customHeight="true" outlineLevel="0" collapsed="false">
      <c r="A4" s="3"/>
      <c r="B4" s="3"/>
      <c r="C4" s="3"/>
      <c r="D4" s="5"/>
      <c r="E4" s="5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7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8"/>
      <c r="AMF4" s="0"/>
      <c r="AMG4" s="0"/>
      <c r="AMH4" s="0"/>
      <c r="AMI4" s="0"/>
      <c r="AMJ4" s="0"/>
    </row>
    <row r="5" s="9" customFormat="true" ht="12.8" hidden="false" customHeight="true" outlineLevel="0" collapsed="false">
      <c r="A5" s="3"/>
      <c r="B5" s="3"/>
      <c r="C5" s="12" t="s">
        <v>12</v>
      </c>
      <c r="D5" s="12" t="n">
        <f aca="false">COUNTA(D9:D309)</f>
        <v>5</v>
      </c>
      <c r="E5" s="5"/>
      <c r="F5" s="3"/>
      <c r="G5" s="12" t="s">
        <v>13</v>
      </c>
      <c r="H5" s="15" t="n">
        <f aca="false">SUM(H9:H309)</f>
        <v>2660</v>
      </c>
      <c r="I5" s="15" t="n">
        <f aca="false">SUM(I9:I309)</f>
        <v>200</v>
      </c>
      <c r="J5" s="15" t="n">
        <f aca="false">SUM(J9:J309)</f>
        <v>900</v>
      </c>
      <c r="K5" s="15" t="n">
        <f aca="false">SUM(K9:K309)</f>
        <v>20</v>
      </c>
      <c r="L5" s="15" t="n">
        <f aca="false">SUM(L9:L309)</f>
        <v>180</v>
      </c>
      <c r="M5" s="15" t="n">
        <f aca="false">SUM(M9:M309)</f>
        <v>160</v>
      </c>
      <c r="N5" s="15" t="n">
        <f aca="false">SUM(N9:N309)</f>
        <v>160</v>
      </c>
      <c r="O5" s="15" t="n">
        <f aca="false">SUM(O9:O309)</f>
        <v>160</v>
      </c>
      <c r="P5" s="15" t="n">
        <f aca="false">SUM(P9:P309)</f>
        <v>70</v>
      </c>
      <c r="Q5" s="7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8"/>
      <c r="AMF5" s="0"/>
      <c r="AMG5" s="0"/>
      <c r="AMH5" s="0"/>
      <c r="AMI5" s="0"/>
      <c r="AMJ5" s="0"/>
    </row>
    <row r="6" s="9" customFormat="true" ht="12.8" hidden="false" customHeight="true" outlineLevel="0" collapsed="false">
      <c r="A6" s="3"/>
      <c r="B6" s="3"/>
      <c r="C6" s="3"/>
      <c r="D6" s="5"/>
      <c r="E6" s="5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7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8"/>
      <c r="AMF6" s="0"/>
      <c r="AMG6" s="0"/>
      <c r="AMH6" s="0"/>
      <c r="AMI6" s="0"/>
      <c r="AMJ6" s="0"/>
    </row>
    <row r="7" s="9" customFormat="true" ht="32.25" hidden="false" customHeight="true" outlineLevel="0" collapsed="false">
      <c r="A7" s="16" t="s">
        <v>14</v>
      </c>
      <c r="B7" s="16" t="s">
        <v>15</v>
      </c>
      <c r="C7" s="17" t="s">
        <v>16</v>
      </c>
      <c r="D7" s="18" t="s">
        <v>17</v>
      </c>
      <c r="E7" s="18"/>
      <c r="F7" s="19" t="s">
        <v>18</v>
      </c>
      <c r="G7" s="16" t="s">
        <v>19</v>
      </c>
      <c r="H7" s="20" t="s">
        <v>20</v>
      </c>
      <c r="I7" s="20"/>
      <c r="J7" s="20"/>
      <c r="K7" s="20"/>
      <c r="L7" s="20"/>
      <c r="M7" s="20"/>
      <c r="N7" s="20"/>
      <c r="O7" s="20"/>
      <c r="P7" s="20"/>
      <c r="Q7" s="21" t="s">
        <v>21</v>
      </c>
      <c r="R7" s="22" t="s">
        <v>22</v>
      </c>
      <c r="S7" s="22"/>
      <c r="T7" s="22"/>
      <c r="U7" s="22"/>
      <c r="V7" s="22"/>
      <c r="W7" s="22"/>
      <c r="X7" s="22"/>
      <c r="Y7" s="22"/>
      <c r="Z7" s="22"/>
      <c r="AA7" s="23" t="s">
        <v>23</v>
      </c>
      <c r="AB7" s="23"/>
      <c r="AC7" s="23"/>
      <c r="AD7" s="23"/>
      <c r="AE7" s="23"/>
      <c r="AF7" s="23"/>
      <c r="AG7" s="23"/>
      <c r="AH7" s="23"/>
      <c r="AI7" s="23"/>
      <c r="AJ7" s="24" t="s">
        <v>24</v>
      </c>
      <c r="AK7" s="24"/>
      <c r="AL7" s="24"/>
      <c r="AM7" s="24"/>
      <c r="AN7" s="24"/>
      <c r="AO7" s="24"/>
      <c r="AP7" s="24"/>
      <c r="AQ7" s="24"/>
      <c r="AR7" s="24"/>
      <c r="AS7" s="25" t="s">
        <v>25</v>
      </c>
      <c r="AT7" s="26" t="s">
        <v>26</v>
      </c>
      <c r="AMF7" s="0"/>
      <c r="AMG7" s="0"/>
      <c r="AMH7" s="0"/>
      <c r="AMI7" s="0"/>
      <c r="AMJ7" s="0"/>
    </row>
    <row r="8" s="43" customFormat="true" ht="21.75" hidden="false" customHeight="true" outlineLevel="0" collapsed="false">
      <c r="A8" s="27"/>
      <c r="B8" s="27"/>
      <c r="C8" s="28"/>
      <c r="D8" s="29" t="s">
        <v>27</v>
      </c>
      <c r="E8" s="28" t="s">
        <v>28</v>
      </c>
      <c r="F8" s="29"/>
      <c r="G8" s="27"/>
      <c r="H8" s="30" t="s">
        <v>1</v>
      </c>
      <c r="I8" s="31" t="s">
        <v>2</v>
      </c>
      <c r="J8" s="31" t="s">
        <v>3</v>
      </c>
      <c r="K8" s="31" t="s">
        <v>4</v>
      </c>
      <c r="L8" s="31" t="s">
        <v>5</v>
      </c>
      <c r="M8" s="31" t="s">
        <v>6</v>
      </c>
      <c r="N8" s="31" t="s">
        <v>7</v>
      </c>
      <c r="O8" s="31" t="s">
        <v>8</v>
      </c>
      <c r="P8" s="32" t="s">
        <v>9</v>
      </c>
      <c r="Q8" s="33"/>
      <c r="R8" s="34" t="s">
        <v>1</v>
      </c>
      <c r="S8" s="35" t="s">
        <v>2</v>
      </c>
      <c r="T8" s="35" t="s">
        <v>3</v>
      </c>
      <c r="U8" s="35" t="s">
        <v>4</v>
      </c>
      <c r="V8" s="35" t="s">
        <v>5</v>
      </c>
      <c r="W8" s="35" t="s">
        <v>6</v>
      </c>
      <c r="X8" s="35" t="s">
        <v>7</v>
      </c>
      <c r="Y8" s="35" t="s">
        <v>8</v>
      </c>
      <c r="Z8" s="36" t="s">
        <v>9</v>
      </c>
      <c r="AA8" s="37" t="s">
        <v>1</v>
      </c>
      <c r="AB8" s="38" t="s">
        <v>2</v>
      </c>
      <c r="AC8" s="38" t="s">
        <v>3</v>
      </c>
      <c r="AD8" s="38" t="s">
        <v>4</v>
      </c>
      <c r="AE8" s="38" t="s">
        <v>5</v>
      </c>
      <c r="AF8" s="38" t="s">
        <v>6</v>
      </c>
      <c r="AG8" s="38" t="s">
        <v>7</v>
      </c>
      <c r="AH8" s="38" t="s">
        <v>8</v>
      </c>
      <c r="AI8" s="39" t="s">
        <v>9</v>
      </c>
      <c r="AJ8" s="40" t="s">
        <v>1</v>
      </c>
      <c r="AK8" s="41" t="s">
        <v>2</v>
      </c>
      <c r="AL8" s="41" t="s">
        <v>3</v>
      </c>
      <c r="AM8" s="41" t="s">
        <v>4</v>
      </c>
      <c r="AN8" s="41" t="s">
        <v>5</v>
      </c>
      <c r="AO8" s="41" t="s">
        <v>6</v>
      </c>
      <c r="AP8" s="41" t="s">
        <v>7</v>
      </c>
      <c r="AQ8" s="41" t="s">
        <v>8</v>
      </c>
      <c r="AR8" s="42" t="s">
        <v>9</v>
      </c>
      <c r="AS8" s="25"/>
      <c r="AT8" s="26"/>
      <c r="AMF8" s="0"/>
      <c r="AMG8" s="0"/>
      <c r="AMH8" s="0"/>
      <c r="AMI8" s="0"/>
      <c r="AMJ8" s="0"/>
    </row>
    <row r="9" customFormat="false" ht="18" hidden="false" customHeight="true" outlineLevel="0" collapsed="false">
      <c r="A9" s="44" t="s">
        <v>29</v>
      </c>
      <c r="B9" s="44" t="s">
        <v>30</v>
      </c>
      <c r="C9" s="44" t="s">
        <v>31</v>
      </c>
      <c r="D9" s="45" t="n">
        <v>43836</v>
      </c>
      <c r="E9" s="46" t="n">
        <v>43843</v>
      </c>
      <c r="F9" s="47" t="s">
        <v>32</v>
      </c>
      <c r="G9" s="48" t="s">
        <v>33</v>
      </c>
      <c r="H9" s="49" t="n">
        <v>500</v>
      </c>
      <c r="I9" s="50" t="n">
        <v>0</v>
      </c>
      <c r="J9" s="50" t="n">
        <v>200</v>
      </c>
      <c r="K9" s="50" t="n">
        <v>20</v>
      </c>
      <c r="L9" s="50" t="n">
        <v>100</v>
      </c>
      <c r="M9" s="50" t="n">
        <v>100</v>
      </c>
      <c r="N9" s="50" t="n">
        <v>100</v>
      </c>
      <c r="O9" s="50" t="n">
        <v>100</v>
      </c>
      <c r="P9" s="50" t="n">
        <v>10</v>
      </c>
      <c r="Q9" s="51" t="n">
        <f aca="false">(H9+I9+J9)*1+K9*2+L9*1+(M9+N9+O9+P9)*0.5</f>
        <v>995</v>
      </c>
      <c r="R9" s="52"/>
      <c r="S9" s="53"/>
      <c r="T9" s="53" t="n">
        <v>200</v>
      </c>
      <c r="U9" s="53"/>
      <c r="V9" s="53"/>
      <c r="W9" s="53"/>
      <c r="X9" s="53"/>
      <c r="Y9" s="53"/>
      <c r="Z9" s="54"/>
      <c r="AA9" s="55" t="n">
        <v>484</v>
      </c>
      <c r="AB9" s="56" t="n">
        <v>0</v>
      </c>
      <c r="AC9" s="56" t="n">
        <v>0</v>
      </c>
      <c r="AD9" s="56" t="n">
        <v>19</v>
      </c>
      <c r="AE9" s="56" t="n">
        <v>98</v>
      </c>
      <c r="AF9" s="56" t="n">
        <v>100</v>
      </c>
      <c r="AG9" s="56" t="n">
        <v>99</v>
      </c>
      <c r="AH9" s="56" t="n">
        <v>100</v>
      </c>
      <c r="AI9" s="57" t="n">
        <v>10</v>
      </c>
      <c r="AJ9" s="58" t="n">
        <f aca="false">H9-(R9+AA9)</f>
        <v>16</v>
      </c>
      <c r="AK9" s="59" t="n">
        <f aca="false">I9-(S9+AB9)</f>
        <v>0</v>
      </c>
      <c r="AL9" s="59" t="n">
        <f aca="false">J9-(T9+AC9)</f>
        <v>0</v>
      </c>
      <c r="AM9" s="59" t="n">
        <f aca="false">K9-(U9+AD9)</f>
        <v>1</v>
      </c>
      <c r="AN9" s="59" t="n">
        <f aca="false">L9-(V9+AE9)</f>
        <v>2</v>
      </c>
      <c r="AO9" s="59" t="n">
        <f aca="false">M9-(W9+AF9)</f>
        <v>0</v>
      </c>
      <c r="AP9" s="59" t="n">
        <f aca="false">N9-(X9+AG9)</f>
        <v>1</v>
      </c>
      <c r="AQ9" s="59" t="n">
        <f aca="false">O9-(Y9+AH9)</f>
        <v>0</v>
      </c>
      <c r="AR9" s="59" t="n">
        <f aca="false">P9-(Z9+AI9)</f>
        <v>0</v>
      </c>
      <c r="AS9" s="60" t="n">
        <f aca="false">(AA9+AB9+AC9)*0.05+(AD9+AE9)*0.2+(AF9+AG9+AH9+AI9)*0.05+(AJ9+AK9+AL9+AN9)*1+AM9*2+(AO9+AP9+AQ9+AR9)*0.5</f>
        <v>83.55</v>
      </c>
      <c r="AT9" s="61" t="s">
        <v>34</v>
      </c>
      <c r="AU9" s="62"/>
    </row>
    <row r="10" customFormat="false" ht="28.35" hidden="false" customHeight="false" outlineLevel="0" collapsed="false">
      <c r="A10" s="63" t="s">
        <v>35</v>
      </c>
      <c r="B10" s="63" t="s">
        <v>36</v>
      </c>
      <c r="C10" s="63" t="s">
        <v>37</v>
      </c>
      <c r="D10" s="64" t="n">
        <v>44206</v>
      </c>
      <c r="E10" s="65" t="n">
        <v>43843</v>
      </c>
      <c r="F10" s="66" t="s">
        <v>38</v>
      </c>
      <c r="G10" s="67" t="s">
        <v>39</v>
      </c>
      <c r="H10" s="68" t="n">
        <v>0</v>
      </c>
      <c r="I10" s="69" t="n">
        <v>200</v>
      </c>
      <c r="J10" s="69" t="n">
        <v>0</v>
      </c>
      <c r="K10" s="69"/>
      <c r="L10" s="69"/>
      <c r="M10" s="69"/>
      <c r="N10" s="69"/>
      <c r="O10" s="69"/>
      <c r="P10" s="69"/>
      <c r="Q10" s="51" t="n">
        <f aca="false">(H10+I10+J10)*1+K10*2+L10*1+(M10+N10+O10+P10)*0.5</f>
        <v>200</v>
      </c>
      <c r="R10" s="70"/>
      <c r="S10" s="71"/>
      <c r="T10" s="71"/>
      <c r="U10" s="71"/>
      <c r="V10" s="71"/>
      <c r="W10" s="71"/>
      <c r="X10" s="71"/>
      <c r="Y10" s="71"/>
      <c r="Z10" s="72"/>
      <c r="AA10" s="73"/>
      <c r="AB10" s="74" t="n">
        <v>192</v>
      </c>
      <c r="AC10" s="74"/>
      <c r="AD10" s="74"/>
      <c r="AE10" s="74"/>
      <c r="AF10" s="74"/>
      <c r="AG10" s="74"/>
      <c r="AH10" s="74"/>
      <c r="AI10" s="75"/>
      <c r="AJ10" s="76" t="n">
        <f aca="false">H10-(R10+AA10)</f>
        <v>0</v>
      </c>
      <c r="AK10" s="77" t="n">
        <f aca="false">I10-(S10+AB10)</f>
        <v>8</v>
      </c>
      <c r="AL10" s="77" t="n">
        <f aca="false">J10-(T10+AC10)</f>
        <v>0</v>
      </c>
      <c r="AM10" s="77" t="n">
        <f aca="false">K10-(U10+AD10)</f>
        <v>0</v>
      </c>
      <c r="AN10" s="77" t="n">
        <f aca="false">L10-(V10+AE10)</f>
        <v>0</v>
      </c>
      <c r="AO10" s="77" t="n">
        <f aca="false">M10-(W10+AF10)</f>
        <v>0</v>
      </c>
      <c r="AP10" s="77" t="n">
        <f aca="false">N10-(X10+AG10)</f>
        <v>0</v>
      </c>
      <c r="AQ10" s="77" t="n">
        <f aca="false">O10-(Y10+AH10)</f>
        <v>0</v>
      </c>
      <c r="AR10" s="77" t="n">
        <f aca="false">P10-(Z10+AI10)</f>
        <v>0</v>
      </c>
      <c r="AS10" s="60" t="n">
        <f aca="false">(AA10+AB10+AC10)*0.05+(AD10+AE10)*0.2+(AF10+AG10+AH10+AI10)*0.05+(AJ10+AK10+AL10+AN10)*1+AM10*2+(AO10+AP10+AQ10+AR10)*0.5</f>
        <v>17.6</v>
      </c>
      <c r="AT10" s="78" t="s">
        <v>40</v>
      </c>
      <c r="AU10" s="62"/>
    </row>
    <row r="11" customFormat="false" ht="14.9" hidden="false" customHeight="false" outlineLevel="0" collapsed="false">
      <c r="A11" s="63" t="s">
        <v>41</v>
      </c>
      <c r="B11" s="63" t="s">
        <v>42</v>
      </c>
      <c r="C11" s="63" t="s">
        <v>43</v>
      </c>
      <c r="D11" s="64" t="n">
        <v>44208</v>
      </c>
      <c r="E11" s="65" t="n">
        <v>44237</v>
      </c>
      <c r="F11" s="66" t="s">
        <v>38</v>
      </c>
      <c r="G11" s="67"/>
      <c r="H11" s="68" t="n">
        <v>100</v>
      </c>
      <c r="I11" s="69" t="n">
        <v>0</v>
      </c>
      <c r="J11" s="69" t="n">
        <v>0</v>
      </c>
      <c r="K11" s="69"/>
      <c r="L11" s="69" t="n">
        <v>20</v>
      </c>
      <c r="M11" s="69"/>
      <c r="N11" s="69"/>
      <c r="O11" s="69"/>
      <c r="P11" s="69"/>
      <c r="Q11" s="51" t="n">
        <f aca="false">(H11+I11+J11)*1+K11*2+L11*1+(M11+N11+O11+P11)*0.5</f>
        <v>120</v>
      </c>
      <c r="R11" s="70"/>
      <c r="S11" s="71"/>
      <c r="T11" s="71"/>
      <c r="U11" s="71"/>
      <c r="V11" s="71"/>
      <c r="W11" s="71"/>
      <c r="X11" s="71"/>
      <c r="Y11" s="71"/>
      <c r="Z11" s="72"/>
      <c r="AA11" s="73" t="n">
        <v>100</v>
      </c>
      <c r="AB11" s="74"/>
      <c r="AC11" s="74"/>
      <c r="AD11" s="74"/>
      <c r="AE11" s="74" t="n">
        <v>20</v>
      </c>
      <c r="AF11" s="74"/>
      <c r="AG11" s="74"/>
      <c r="AH11" s="74"/>
      <c r="AI11" s="75"/>
      <c r="AJ11" s="76" t="n">
        <f aca="false">H11-(R11+AA11)</f>
        <v>0</v>
      </c>
      <c r="AK11" s="77" t="n">
        <f aca="false">I11-(S11+AB11)</f>
        <v>0</v>
      </c>
      <c r="AL11" s="77" t="n">
        <f aca="false">J11-(T11+AC11)</f>
        <v>0</v>
      </c>
      <c r="AM11" s="77" t="n">
        <f aca="false">K11-(U11+AD11)</f>
        <v>0</v>
      </c>
      <c r="AN11" s="77" t="n">
        <f aca="false">L11-(V11+AE11)</f>
        <v>0</v>
      </c>
      <c r="AO11" s="77" t="n">
        <f aca="false">M11-(W11+AF11)</f>
        <v>0</v>
      </c>
      <c r="AP11" s="77" t="n">
        <f aca="false">N11-(X11+AG11)</f>
        <v>0</v>
      </c>
      <c r="AQ11" s="77" t="n">
        <f aca="false">O11-(Y11+AH11)</f>
        <v>0</v>
      </c>
      <c r="AR11" s="77" t="n">
        <f aca="false">P11-(Z11+AI11)</f>
        <v>0</v>
      </c>
      <c r="AS11" s="60" t="n">
        <f aca="false">(AA11+AB11+AC11)*0.05+(AD11+AE11)*0.2+(AF11+AG11+AH11+AI11)*0.05+(AJ11+AK11+AL11+AN11)*1+AM11*2+(AO11+AP11+AQ11+AR11)*0.5</f>
        <v>9</v>
      </c>
      <c r="AT11" s="78" t="s">
        <v>44</v>
      </c>
      <c r="AU11" s="62"/>
    </row>
    <row r="12" customFormat="false" ht="28.35" hidden="false" customHeight="false" outlineLevel="0" collapsed="false">
      <c r="A12" s="63" t="s">
        <v>45</v>
      </c>
      <c r="B12" s="63" t="s">
        <v>46</v>
      </c>
      <c r="C12" s="63" t="s">
        <v>47</v>
      </c>
      <c r="D12" s="64" t="n">
        <v>44233</v>
      </c>
      <c r="E12" s="65" t="n">
        <v>44240</v>
      </c>
      <c r="F12" s="66" t="s">
        <v>38</v>
      </c>
      <c r="G12" s="67"/>
      <c r="H12" s="68" t="n">
        <v>60</v>
      </c>
      <c r="I12" s="69" t="n">
        <v>0</v>
      </c>
      <c r="J12" s="69" t="n">
        <v>0</v>
      </c>
      <c r="K12" s="69"/>
      <c r="L12" s="69" t="n">
        <v>60</v>
      </c>
      <c r="M12" s="69" t="n">
        <v>60</v>
      </c>
      <c r="N12" s="69" t="n">
        <v>60</v>
      </c>
      <c r="O12" s="69" t="n">
        <v>60</v>
      </c>
      <c r="P12" s="69" t="n">
        <v>60</v>
      </c>
      <c r="Q12" s="51" t="n">
        <f aca="false">(H12+I12+J12)*1+K12*2+L12*1+(M12+N12+O12+P12)*0.5</f>
        <v>240</v>
      </c>
      <c r="R12" s="70"/>
      <c r="S12" s="71"/>
      <c r="T12" s="71"/>
      <c r="U12" s="71"/>
      <c r="V12" s="71"/>
      <c r="W12" s="71"/>
      <c r="X12" s="71"/>
      <c r="Y12" s="71"/>
      <c r="Z12" s="72"/>
      <c r="AA12" s="73" t="n">
        <v>60</v>
      </c>
      <c r="AB12" s="74"/>
      <c r="AC12" s="74"/>
      <c r="AD12" s="74"/>
      <c r="AE12" s="74" t="n">
        <v>60</v>
      </c>
      <c r="AF12" s="74" t="n">
        <v>60</v>
      </c>
      <c r="AG12" s="74" t="n">
        <v>60</v>
      </c>
      <c r="AH12" s="74" t="n">
        <v>60</v>
      </c>
      <c r="AI12" s="75" t="n">
        <v>60</v>
      </c>
      <c r="AJ12" s="76" t="n">
        <f aca="false">H12-(R12+AA12)</f>
        <v>0</v>
      </c>
      <c r="AK12" s="77" t="n">
        <f aca="false">I12-(S12+AB12)</f>
        <v>0</v>
      </c>
      <c r="AL12" s="77" t="n">
        <f aca="false">J12-(T12+AC12)</f>
        <v>0</v>
      </c>
      <c r="AM12" s="77" t="n">
        <f aca="false">K12-(U12+AD12)</f>
        <v>0</v>
      </c>
      <c r="AN12" s="77" t="n">
        <f aca="false">L12-(V12+AE12)</f>
        <v>0</v>
      </c>
      <c r="AO12" s="77" t="n">
        <f aca="false">M12-(W12+AF12)</f>
        <v>0</v>
      </c>
      <c r="AP12" s="77" t="n">
        <f aca="false">N12-(X12+AG12)</f>
        <v>0</v>
      </c>
      <c r="AQ12" s="77" t="n">
        <f aca="false">O12-(Y12+AH12)</f>
        <v>0</v>
      </c>
      <c r="AR12" s="77" t="n">
        <f aca="false">P12-(Z12+AI12)</f>
        <v>0</v>
      </c>
      <c r="AS12" s="60" t="n">
        <f aca="false">(AA12+AB12+AC12)*0.05+(AD12+AE12)*0.2+(AF12+AG12+AH12+AI12)*0.05+(AJ12+AK12+AL12+AN12)*1+AM12*2+(AO12+AP12+AQ12+AR12)*0.5</f>
        <v>27</v>
      </c>
      <c r="AT12" s="78" t="s">
        <v>48</v>
      </c>
      <c r="AU12" s="62"/>
    </row>
    <row r="13" customFormat="false" ht="28.35" hidden="false" customHeight="false" outlineLevel="0" collapsed="false">
      <c r="A13" s="63" t="s">
        <v>49</v>
      </c>
      <c r="B13" s="63" t="s">
        <v>50</v>
      </c>
      <c r="C13" s="63" t="s">
        <v>51</v>
      </c>
      <c r="D13" s="64" t="n">
        <v>44233</v>
      </c>
      <c r="E13" s="65" t="n">
        <v>44240</v>
      </c>
      <c r="F13" s="66" t="s">
        <v>38</v>
      </c>
      <c r="G13" s="67"/>
      <c r="H13" s="68" t="n">
        <v>2000</v>
      </c>
      <c r="I13" s="69" t="n">
        <v>0</v>
      </c>
      <c r="J13" s="69" t="n">
        <v>700</v>
      </c>
      <c r="K13" s="69"/>
      <c r="L13" s="69"/>
      <c r="M13" s="69"/>
      <c r="N13" s="69"/>
      <c r="O13" s="69"/>
      <c r="P13" s="69"/>
      <c r="Q13" s="51" t="n">
        <f aca="false">(H13+I13+J13)*1+K13*2+L13*1+(M13+N13+O13+P13)*0.5</f>
        <v>2700</v>
      </c>
      <c r="R13" s="70" t="n">
        <v>500</v>
      </c>
      <c r="S13" s="71"/>
      <c r="T13" s="71"/>
      <c r="U13" s="71"/>
      <c r="V13" s="71"/>
      <c r="W13" s="71"/>
      <c r="X13" s="71"/>
      <c r="Y13" s="71"/>
      <c r="Z13" s="72"/>
      <c r="AA13" s="73" t="n">
        <v>1326</v>
      </c>
      <c r="AB13" s="74"/>
      <c r="AC13" s="74" t="n">
        <v>692</v>
      </c>
      <c r="AD13" s="74"/>
      <c r="AE13" s="74"/>
      <c r="AF13" s="74"/>
      <c r="AG13" s="74"/>
      <c r="AH13" s="74"/>
      <c r="AI13" s="75"/>
      <c r="AJ13" s="76" t="n">
        <f aca="false">H13-(R13+AA13)</f>
        <v>174</v>
      </c>
      <c r="AK13" s="77" t="n">
        <f aca="false">I13-(S13+AB13)</f>
        <v>0</v>
      </c>
      <c r="AL13" s="77" t="n">
        <f aca="false">J13-(T13+AC13)</f>
        <v>8</v>
      </c>
      <c r="AM13" s="77" t="n">
        <f aca="false">K13-(U13+AD13)</f>
        <v>0</v>
      </c>
      <c r="AN13" s="77" t="n">
        <f aca="false">L13-(V13+AE13)</f>
        <v>0</v>
      </c>
      <c r="AO13" s="77" t="n">
        <f aca="false">M13-(W13+AF13)</f>
        <v>0</v>
      </c>
      <c r="AP13" s="77" t="n">
        <f aca="false">N13-(X13+AG13)</f>
        <v>0</v>
      </c>
      <c r="AQ13" s="77" t="n">
        <f aca="false">O13-(Y13+AH13)</f>
        <v>0</v>
      </c>
      <c r="AR13" s="77" t="n">
        <f aca="false">P13-(Z13+AI13)</f>
        <v>0</v>
      </c>
      <c r="AS13" s="60" t="n">
        <f aca="false">(AA13+AB13+AC13)*0.05+(AD13+AE13)*0.2+(AF13+AG13+AH13+AI13)*0.05+(AJ13+AK13+AL13+AN13)*1+AM13*2+(AO13+AP13+AQ13+AR13)*0.5</f>
        <v>282.9</v>
      </c>
      <c r="AT13" s="78" t="s">
        <v>52</v>
      </c>
      <c r="AU13" s="62"/>
    </row>
    <row r="14" customFormat="false" ht="14.9" hidden="false" customHeight="false" outlineLevel="0" collapsed="false">
      <c r="A14" s="67"/>
      <c r="B14" s="67"/>
      <c r="C14" s="67"/>
      <c r="D14" s="64"/>
      <c r="E14" s="65"/>
      <c r="F14" s="66"/>
      <c r="G14" s="67"/>
      <c r="H14" s="68"/>
      <c r="I14" s="69"/>
      <c r="J14" s="69"/>
      <c r="K14" s="69"/>
      <c r="L14" s="69"/>
      <c r="M14" s="69"/>
      <c r="N14" s="69"/>
      <c r="O14" s="69"/>
      <c r="P14" s="69"/>
      <c r="Q14" s="51" t="n">
        <f aca="false">H14*1+I14*1+J14*1+K14*2+L14*1+M14*0.5+N14*0.5+O14*0.5+P14*0.5</f>
        <v>0</v>
      </c>
      <c r="R14" s="70"/>
      <c r="S14" s="71"/>
      <c r="T14" s="71"/>
      <c r="U14" s="71"/>
      <c r="V14" s="71"/>
      <c r="W14" s="71"/>
      <c r="X14" s="71"/>
      <c r="Y14" s="71"/>
      <c r="Z14" s="72"/>
      <c r="AA14" s="73"/>
      <c r="AB14" s="74"/>
      <c r="AC14" s="74"/>
      <c r="AD14" s="74"/>
      <c r="AE14" s="74"/>
      <c r="AF14" s="74"/>
      <c r="AG14" s="74"/>
      <c r="AH14" s="74"/>
      <c r="AI14" s="75"/>
      <c r="AJ14" s="76" t="n">
        <f aca="false">H14-(R14+AA14)</f>
        <v>0</v>
      </c>
      <c r="AK14" s="77" t="n">
        <f aca="false">I14-(S14+AB14)</f>
        <v>0</v>
      </c>
      <c r="AL14" s="77" t="n">
        <f aca="false">J14-(T14+AC14)</f>
        <v>0</v>
      </c>
      <c r="AM14" s="77" t="n">
        <f aca="false">K14-(U14+AD14)</f>
        <v>0</v>
      </c>
      <c r="AN14" s="77" t="n">
        <f aca="false">L14-(V14+AE14)</f>
        <v>0</v>
      </c>
      <c r="AO14" s="77" t="n">
        <f aca="false">M14-(W14+AF14)</f>
        <v>0</v>
      </c>
      <c r="AP14" s="77" t="n">
        <f aca="false">N14-(X14+AG14)</f>
        <v>0</v>
      </c>
      <c r="AQ14" s="77" t="n">
        <f aca="false">O14-(Y14+AH14)</f>
        <v>0</v>
      </c>
      <c r="AR14" s="77" t="n">
        <f aca="false">P14-(Z14+AI14)</f>
        <v>0</v>
      </c>
      <c r="AS14" s="60" t="n">
        <f aca="false">(AA14+AB14+AC14)*0.05+(AD14+AE14)*0.2+(AF14+AG14+AH14+AI14)*0.05+(AJ14+AK14+AL14+AN14)*1+AM14*2+(AO14+AP14+AQ14+AR14)*0.5</f>
        <v>0</v>
      </c>
      <c r="AT14" s="78" t="s">
        <v>53</v>
      </c>
    </row>
    <row r="15" customFormat="false" ht="14.9" hidden="false" customHeight="false" outlineLevel="0" collapsed="false">
      <c r="A15" s="67"/>
      <c r="B15" s="67"/>
      <c r="C15" s="67"/>
      <c r="D15" s="64"/>
      <c r="E15" s="65"/>
      <c r="F15" s="66"/>
      <c r="G15" s="67"/>
      <c r="H15" s="68"/>
      <c r="I15" s="69"/>
      <c r="J15" s="69"/>
      <c r="K15" s="69"/>
      <c r="L15" s="69"/>
      <c r="M15" s="69"/>
      <c r="N15" s="69"/>
      <c r="O15" s="69"/>
      <c r="P15" s="69"/>
      <c r="Q15" s="51" t="n">
        <f aca="false">H15*1+I15*1+J15*1+K15*2+L15*1+M15*0.5+N15*0.5+O15*0.5+P15*0.5</f>
        <v>0</v>
      </c>
      <c r="R15" s="70"/>
      <c r="S15" s="71"/>
      <c r="T15" s="71"/>
      <c r="U15" s="71"/>
      <c r="V15" s="71"/>
      <c r="W15" s="71"/>
      <c r="X15" s="71"/>
      <c r="Y15" s="71"/>
      <c r="Z15" s="72"/>
      <c r="AA15" s="73"/>
      <c r="AB15" s="74"/>
      <c r="AC15" s="74"/>
      <c r="AD15" s="74"/>
      <c r="AE15" s="74"/>
      <c r="AF15" s="74"/>
      <c r="AG15" s="74"/>
      <c r="AH15" s="74"/>
      <c r="AI15" s="75"/>
      <c r="AJ15" s="76" t="n">
        <f aca="false">H15-(R15+AA15)</f>
        <v>0</v>
      </c>
      <c r="AK15" s="77" t="n">
        <f aca="false">I15-(S15+AB15)</f>
        <v>0</v>
      </c>
      <c r="AL15" s="77" t="n">
        <f aca="false">J15-(T15+AC15)</f>
        <v>0</v>
      </c>
      <c r="AM15" s="77" t="n">
        <f aca="false">K15-(U15+AD15)</f>
        <v>0</v>
      </c>
      <c r="AN15" s="77" t="n">
        <f aca="false">L15-(V15+AE15)</f>
        <v>0</v>
      </c>
      <c r="AO15" s="77" t="n">
        <f aca="false">M15-(W15+AF15)</f>
        <v>0</v>
      </c>
      <c r="AP15" s="77" t="n">
        <f aca="false">N15-(X15+AG15)</f>
        <v>0</v>
      </c>
      <c r="AQ15" s="77" t="n">
        <f aca="false">O15-(Y15+AH15)</f>
        <v>0</v>
      </c>
      <c r="AR15" s="77" t="n">
        <f aca="false">P15-(Z15+AI15)</f>
        <v>0</v>
      </c>
      <c r="AS15" s="60" t="n">
        <f aca="false">(AA15+AB15+AC15)*0.05+(AD15+AE15)*0.2+(AF15+AG15+AH15+AI15)*0.05+(AJ15+AK15+AL15+AN15)*1+AM15*2+(AO15+AP15+AQ15+AR15)*0.5</f>
        <v>0</v>
      </c>
      <c r="AT15" s="78" t="s">
        <v>54</v>
      </c>
    </row>
    <row r="16" customFormat="false" ht="14.9" hidden="false" customHeight="false" outlineLevel="0" collapsed="false">
      <c r="A16" s="44"/>
      <c r="B16" s="67"/>
      <c r="C16" s="67"/>
      <c r="D16" s="64"/>
      <c r="E16" s="65"/>
      <c r="F16" s="66"/>
      <c r="G16" s="67"/>
      <c r="H16" s="68"/>
      <c r="I16" s="69"/>
      <c r="J16" s="69"/>
      <c r="K16" s="69"/>
      <c r="L16" s="69"/>
      <c r="M16" s="69"/>
      <c r="N16" s="69"/>
      <c r="O16" s="69"/>
      <c r="P16" s="69"/>
      <c r="Q16" s="51" t="n">
        <f aca="false">H16*1+I16*1+J16*1+K16*2+L16*1+M16*0.5+N16*0.5+O16*0.5+P16*0.5</f>
        <v>0</v>
      </c>
      <c r="R16" s="70"/>
      <c r="S16" s="71"/>
      <c r="T16" s="71"/>
      <c r="U16" s="71"/>
      <c r="V16" s="71"/>
      <c r="W16" s="71"/>
      <c r="X16" s="71"/>
      <c r="Y16" s="71"/>
      <c r="Z16" s="72"/>
      <c r="AA16" s="73"/>
      <c r="AB16" s="74"/>
      <c r="AC16" s="74"/>
      <c r="AD16" s="74"/>
      <c r="AE16" s="74"/>
      <c r="AF16" s="74"/>
      <c r="AG16" s="74"/>
      <c r="AH16" s="74"/>
      <c r="AI16" s="75"/>
      <c r="AJ16" s="76" t="n">
        <f aca="false">H16-(R16+AA16)</f>
        <v>0</v>
      </c>
      <c r="AK16" s="77" t="n">
        <f aca="false">I16-(S16+AB16)</f>
        <v>0</v>
      </c>
      <c r="AL16" s="77" t="n">
        <f aca="false">J16-(T16+AC16)</f>
        <v>0</v>
      </c>
      <c r="AM16" s="77" t="n">
        <f aca="false">K16-(U16+AD16)</f>
        <v>0</v>
      </c>
      <c r="AN16" s="77" t="n">
        <f aca="false">L16-(V16+AE16)</f>
        <v>0</v>
      </c>
      <c r="AO16" s="77" t="n">
        <f aca="false">M16-(W16+AF16)</f>
        <v>0</v>
      </c>
      <c r="AP16" s="77" t="n">
        <f aca="false">N16-(X16+AG16)</f>
        <v>0</v>
      </c>
      <c r="AQ16" s="77" t="n">
        <f aca="false">O16-(Y16+AH16)</f>
        <v>0</v>
      </c>
      <c r="AR16" s="77" t="n">
        <f aca="false">P16-(Z16+AI16)</f>
        <v>0</v>
      </c>
      <c r="AS16" s="60" t="n">
        <f aca="false">(AA16+AB16+AC16)*0.05+(AD16+AE16)*0.2+(AF16+AG16+AH16+AI16)*0.05+(AJ16+AK16+AL16+AN16)*1+AM16*2+(AO16+AP16+AQ16+AR16)*0.5</f>
        <v>0</v>
      </c>
      <c r="AT16" s="78" t="s">
        <v>55</v>
      </c>
    </row>
    <row r="17" customFormat="false" ht="14.9" hidden="false" customHeight="false" outlineLevel="0" collapsed="false">
      <c r="A17" s="63"/>
      <c r="B17" s="67"/>
      <c r="C17" s="67"/>
      <c r="D17" s="64"/>
      <c r="E17" s="65"/>
      <c r="F17" s="66"/>
      <c r="G17" s="67"/>
      <c r="H17" s="68"/>
      <c r="I17" s="69"/>
      <c r="J17" s="69"/>
      <c r="K17" s="69"/>
      <c r="L17" s="69"/>
      <c r="M17" s="69"/>
      <c r="N17" s="69"/>
      <c r="O17" s="69"/>
      <c r="P17" s="69"/>
      <c r="Q17" s="51" t="n">
        <f aca="false">H17*1+I17*1+J17*1+K17*2+L17*1+M17*0.5+N17*0.5+O17*0.5+P17*0.5</f>
        <v>0</v>
      </c>
      <c r="R17" s="70"/>
      <c r="S17" s="71"/>
      <c r="T17" s="71"/>
      <c r="U17" s="71"/>
      <c r="V17" s="71"/>
      <c r="W17" s="71"/>
      <c r="X17" s="71"/>
      <c r="Y17" s="71"/>
      <c r="Z17" s="72"/>
      <c r="AA17" s="73"/>
      <c r="AB17" s="74"/>
      <c r="AC17" s="74"/>
      <c r="AD17" s="74"/>
      <c r="AE17" s="74"/>
      <c r="AF17" s="74"/>
      <c r="AG17" s="74"/>
      <c r="AH17" s="74"/>
      <c r="AI17" s="75"/>
      <c r="AJ17" s="76" t="n">
        <f aca="false">H17-(R17+AA17)</f>
        <v>0</v>
      </c>
      <c r="AK17" s="77" t="n">
        <f aca="false">I17-(S17+AB17)</f>
        <v>0</v>
      </c>
      <c r="AL17" s="77" t="n">
        <f aca="false">J17-(T17+AC17)</f>
        <v>0</v>
      </c>
      <c r="AM17" s="77" t="n">
        <f aca="false">K17-(U17+AD17)</f>
        <v>0</v>
      </c>
      <c r="AN17" s="77" t="n">
        <f aca="false">L17-(V17+AE17)</f>
        <v>0</v>
      </c>
      <c r="AO17" s="77" t="n">
        <f aca="false">M17-(W17+AF17)</f>
        <v>0</v>
      </c>
      <c r="AP17" s="77" t="n">
        <f aca="false">N17-(X17+AG17)</f>
        <v>0</v>
      </c>
      <c r="AQ17" s="77" t="n">
        <f aca="false">O17-(Y17+AH17)</f>
        <v>0</v>
      </c>
      <c r="AR17" s="77" t="n">
        <f aca="false">P17-(Z17+AI17)</f>
        <v>0</v>
      </c>
      <c r="AS17" s="60" t="n">
        <f aca="false">(AA17+AB17+AC17)*0.05+(AD17+AE17)*0.2+(AF17+AG17+AH17+AI17)*0.05+(AJ17+AK17+AL17+AN17)*1+AM17*2+(AO17+AP17+AQ17+AR17)*0.5</f>
        <v>0</v>
      </c>
      <c r="AT17" s="78" t="s">
        <v>56</v>
      </c>
    </row>
    <row r="18" customFormat="false" ht="14.9" hidden="false" customHeight="false" outlineLevel="0" collapsed="false">
      <c r="A18" s="63"/>
      <c r="B18" s="67"/>
      <c r="C18" s="67"/>
      <c r="D18" s="64"/>
      <c r="E18" s="65"/>
      <c r="F18" s="66"/>
      <c r="G18" s="67"/>
      <c r="H18" s="68"/>
      <c r="I18" s="69"/>
      <c r="J18" s="69"/>
      <c r="K18" s="69"/>
      <c r="L18" s="69"/>
      <c r="M18" s="69"/>
      <c r="N18" s="69"/>
      <c r="O18" s="69"/>
      <c r="P18" s="69"/>
      <c r="Q18" s="51" t="n">
        <f aca="false">H18*1+I18*1+J18*1+K18*2+L18*1+M18*0.5+N18*0.5+O18*0.5+P18*0.5</f>
        <v>0</v>
      </c>
      <c r="R18" s="70"/>
      <c r="S18" s="71"/>
      <c r="T18" s="71"/>
      <c r="U18" s="71"/>
      <c r="V18" s="71"/>
      <c r="W18" s="71"/>
      <c r="X18" s="71"/>
      <c r="Y18" s="71"/>
      <c r="Z18" s="72"/>
      <c r="AA18" s="73"/>
      <c r="AB18" s="74"/>
      <c r="AC18" s="74"/>
      <c r="AD18" s="74"/>
      <c r="AE18" s="74"/>
      <c r="AF18" s="74"/>
      <c r="AG18" s="74"/>
      <c r="AH18" s="74"/>
      <c r="AI18" s="75"/>
      <c r="AJ18" s="76" t="n">
        <f aca="false">H18-(R18+AA18)</f>
        <v>0</v>
      </c>
      <c r="AK18" s="77" t="n">
        <f aca="false">I18-(S18+AB18)</f>
        <v>0</v>
      </c>
      <c r="AL18" s="77" t="n">
        <f aca="false">J18-(T18+AC18)</f>
        <v>0</v>
      </c>
      <c r="AM18" s="77" t="n">
        <f aca="false">K18-(U18+AD18)</f>
        <v>0</v>
      </c>
      <c r="AN18" s="77" t="n">
        <f aca="false">L18-(V18+AE18)</f>
        <v>0</v>
      </c>
      <c r="AO18" s="77" t="n">
        <f aca="false">M18-(W18+AF18)</f>
        <v>0</v>
      </c>
      <c r="AP18" s="77" t="n">
        <f aca="false">N18-(X18+AG18)</f>
        <v>0</v>
      </c>
      <c r="AQ18" s="77" t="n">
        <f aca="false">O18-(Y18+AH18)</f>
        <v>0</v>
      </c>
      <c r="AR18" s="77" t="n">
        <f aca="false">P18-(Z18+AI18)</f>
        <v>0</v>
      </c>
      <c r="AS18" s="60" t="n">
        <f aca="false">(AA18+AB18+AC18)*0.05+(AD18+AE18)*0.2+(AF18+AG18+AH18+AI18)*0.05+(AJ18+AK18+AL18+AN18)*1+AM18*2+(AO18+AP18+AQ18+AR18)*0.5</f>
        <v>0</v>
      </c>
      <c r="AT18" s="78" t="s">
        <v>57</v>
      </c>
    </row>
    <row r="19" customFormat="false" ht="14.9" hidden="false" customHeight="false" outlineLevel="0" collapsed="false">
      <c r="A19" s="63"/>
      <c r="B19" s="67"/>
      <c r="C19" s="67"/>
      <c r="D19" s="64"/>
      <c r="E19" s="65"/>
      <c r="F19" s="66"/>
      <c r="G19" s="67"/>
      <c r="H19" s="68"/>
      <c r="I19" s="69"/>
      <c r="J19" s="69"/>
      <c r="K19" s="69"/>
      <c r="L19" s="69"/>
      <c r="M19" s="69"/>
      <c r="N19" s="69"/>
      <c r="O19" s="69"/>
      <c r="P19" s="69"/>
      <c r="Q19" s="51" t="n">
        <f aca="false">H19*1+I19*1+J19*1+K19*2+L19*1+M19*0.5+N19*0.5+O19*0.5+P19*0.5</f>
        <v>0</v>
      </c>
      <c r="R19" s="70"/>
      <c r="S19" s="71"/>
      <c r="T19" s="71"/>
      <c r="U19" s="71"/>
      <c r="V19" s="71"/>
      <c r="W19" s="71"/>
      <c r="X19" s="71"/>
      <c r="Y19" s="71"/>
      <c r="Z19" s="72"/>
      <c r="AA19" s="73"/>
      <c r="AB19" s="74"/>
      <c r="AC19" s="74"/>
      <c r="AD19" s="74"/>
      <c r="AE19" s="74"/>
      <c r="AF19" s="74"/>
      <c r="AG19" s="74"/>
      <c r="AH19" s="74"/>
      <c r="AI19" s="75"/>
      <c r="AJ19" s="76" t="n">
        <f aca="false">H19-(R19+AA19)</f>
        <v>0</v>
      </c>
      <c r="AK19" s="77" t="n">
        <f aca="false">I19-(S19+AB19)</f>
        <v>0</v>
      </c>
      <c r="AL19" s="77" t="n">
        <f aca="false">J19-(T19+AC19)</f>
        <v>0</v>
      </c>
      <c r="AM19" s="77" t="n">
        <f aca="false">K19-(U19+AD19)</f>
        <v>0</v>
      </c>
      <c r="AN19" s="77" t="n">
        <f aca="false">L19-(V19+AE19)</f>
        <v>0</v>
      </c>
      <c r="AO19" s="77" t="n">
        <f aca="false">M19-(W19+AF19)</f>
        <v>0</v>
      </c>
      <c r="AP19" s="77" t="n">
        <f aca="false">N19-(X19+AG19)</f>
        <v>0</v>
      </c>
      <c r="AQ19" s="77" t="n">
        <f aca="false">O19-(Y19+AH19)</f>
        <v>0</v>
      </c>
      <c r="AR19" s="77" t="n">
        <f aca="false">P19-(Z19+AI19)</f>
        <v>0</v>
      </c>
      <c r="AS19" s="60" t="n">
        <f aca="false">(AA19+AB19+AC19)*0.05+(AD19+AE19)*0.2+(AF19+AG19+AH19+AI19)*0.05+(AJ19+AK19+AL19+AN19)*1+AM19*2+(AO19+AP19+AQ19+AR19)*0.5</f>
        <v>0</v>
      </c>
      <c r="AT19" s="78" t="s">
        <v>58</v>
      </c>
    </row>
    <row r="20" customFormat="false" ht="14.9" hidden="false" customHeight="false" outlineLevel="0" collapsed="false">
      <c r="A20" s="63"/>
      <c r="B20" s="67"/>
      <c r="C20" s="67"/>
      <c r="D20" s="64"/>
      <c r="E20" s="65"/>
      <c r="F20" s="66"/>
      <c r="G20" s="67"/>
      <c r="H20" s="68"/>
      <c r="I20" s="69"/>
      <c r="J20" s="69"/>
      <c r="K20" s="69"/>
      <c r="L20" s="69"/>
      <c r="M20" s="69"/>
      <c r="N20" s="69"/>
      <c r="O20" s="69"/>
      <c r="P20" s="69"/>
      <c r="Q20" s="51" t="n">
        <f aca="false">H20*1+I20*1+J20*1+K20*2+L20*1+M20*0.5+N20*0.5+O20*0.5+P20*0.5</f>
        <v>0</v>
      </c>
      <c r="R20" s="70"/>
      <c r="S20" s="71"/>
      <c r="T20" s="71"/>
      <c r="U20" s="71"/>
      <c r="V20" s="71"/>
      <c r="W20" s="71"/>
      <c r="X20" s="71"/>
      <c r="Y20" s="71"/>
      <c r="Z20" s="72"/>
      <c r="AA20" s="73"/>
      <c r="AB20" s="74"/>
      <c r="AC20" s="74"/>
      <c r="AD20" s="74"/>
      <c r="AE20" s="74"/>
      <c r="AF20" s="74"/>
      <c r="AG20" s="74"/>
      <c r="AH20" s="74"/>
      <c r="AI20" s="75"/>
      <c r="AJ20" s="76" t="n">
        <f aca="false">H20-(R20+AA20)</f>
        <v>0</v>
      </c>
      <c r="AK20" s="77" t="n">
        <f aca="false">I20-(S20+AB20)</f>
        <v>0</v>
      </c>
      <c r="AL20" s="77" t="n">
        <f aca="false">J20-(T20+AC20)</f>
        <v>0</v>
      </c>
      <c r="AM20" s="77" t="n">
        <f aca="false">K20-(U20+AD20)</f>
        <v>0</v>
      </c>
      <c r="AN20" s="77" t="n">
        <f aca="false">L20-(V20+AE20)</f>
        <v>0</v>
      </c>
      <c r="AO20" s="77" t="n">
        <f aca="false">M20-(W20+AF20)</f>
        <v>0</v>
      </c>
      <c r="AP20" s="77" t="n">
        <f aca="false">N20-(X20+AG20)</f>
        <v>0</v>
      </c>
      <c r="AQ20" s="77" t="n">
        <f aca="false">O20-(Y20+AH20)</f>
        <v>0</v>
      </c>
      <c r="AR20" s="77" t="n">
        <f aca="false">P20-(Z20+AI20)</f>
        <v>0</v>
      </c>
      <c r="AS20" s="60" t="n">
        <f aca="false">(AA20+AB20+AC20)*0.05+(AD20+AE20)*0.2+(AF20+AG20+AH20+AI20)*0.05+(AJ20+AK20+AL20+AN20)*1+AM20*2+(AO20+AP20+AQ20+AR20)*0.5</f>
        <v>0</v>
      </c>
      <c r="AT20" s="78" t="s">
        <v>59</v>
      </c>
    </row>
    <row r="21" customFormat="false" ht="14.9" hidden="false" customHeight="false" outlineLevel="0" collapsed="false">
      <c r="A21" s="67"/>
      <c r="B21" s="67"/>
      <c r="C21" s="67"/>
      <c r="D21" s="64"/>
      <c r="E21" s="65"/>
      <c r="F21" s="66"/>
      <c r="G21" s="67"/>
      <c r="H21" s="68"/>
      <c r="I21" s="69"/>
      <c r="J21" s="69"/>
      <c r="K21" s="69"/>
      <c r="L21" s="69"/>
      <c r="M21" s="69"/>
      <c r="N21" s="69"/>
      <c r="O21" s="69"/>
      <c r="P21" s="69"/>
      <c r="Q21" s="51" t="n">
        <f aca="false">H21*1+I21*1+J21*1+K21*2+L21*1+M21*0.5+N21*0.5+O21*0.5+P21*0.5</f>
        <v>0</v>
      </c>
      <c r="R21" s="70"/>
      <c r="S21" s="71"/>
      <c r="T21" s="71"/>
      <c r="U21" s="71"/>
      <c r="V21" s="71"/>
      <c r="W21" s="71"/>
      <c r="X21" s="71"/>
      <c r="Y21" s="71"/>
      <c r="Z21" s="72"/>
      <c r="AA21" s="73"/>
      <c r="AB21" s="74"/>
      <c r="AC21" s="74"/>
      <c r="AD21" s="74"/>
      <c r="AE21" s="74"/>
      <c r="AF21" s="74"/>
      <c r="AG21" s="74"/>
      <c r="AH21" s="74"/>
      <c r="AI21" s="75"/>
      <c r="AJ21" s="76" t="n">
        <f aca="false">H21-(R21+AA21)</f>
        <v>0</v>
      </c>
      <c r="AK21" s="77" t="n">
        <f aca="false">I21-(S21+AB21)</f>
        <v>0</v>
      </c>
      <c r="AL21" s="77" t="n">
        <f aca="false">J21-(T21+AC21)</f>
        <v>0</v>
      </c>
      <c r="AM21" s="77" t="n">
        <f aca="false">K21-(U21+AD21)</f>
        <v>0</v>
      </c>
      <c r="AN21" s="77" t="n">
        <f aca="false">L21-(V21+AE21)</f>
        <v>0</v>
      </c>
      <c r="AO21" s="77" t="n">
        <f aca="false">M21-(W21+AF21)</f>
        <v>0</v>
      </c>
      <c r="AP21" s="77" t="n">
        <f aca="false">N21-(X21+AG21)</f>
        <v>0</v>
      </c>
      <c r="AQ21" s="77" t="n">
        <f aca="false">O21-(Y21+AH21)</f>
        <v>0</v>
      </c>
      <c r="AR21" s="77" t="n">
        <f aca="false">P21-(Z21+AI21)</f>
        <v>0</v>
      </c>
      <c r="AS21" s="60" t="n">
        <f aca="false">(AA21+AB21+AC21)*0.05+(AD21+AE21)*0.2+(AF21+AG21+AH21+AI21)*0.05+(AJ21+AK21+AL21+AN21)*1+AM21*2+(AO21+AP21+AQ21+AR21)*0.5</f>
        <v>0</v>
      </c>
      <c r="AT21" s="78" t="s">
        <v>60</v>
      </c>
    </row>
    <row r="22" customFormat="false" ht="14.9" hidden="false" customHeight="false" outlineLevel="0" collapsed="false">
      <c r="A22" s="67"/>
      <c r="B22" s="67"/>
      <c r="C22" s="67"/>
      <c r="D22" s="64"/>
      <c r="E22" s="65"/>
      <c r="F22" s="66"/>
      <c r="G22" s="67"/>
      <c r="H22" s="68"/>
      <c r="I22" s="69"/>
      <c r="J22" s="69"/>
      <c r="K22" s="69"/>
      <c r="L22" s="69"/>
      <c r="M22" s="69"/>
      <c r="N22" s="69"/>
      <c r="O22" s="69"/>
      <c r="P22" s="69"/>
      <c r="Q22" s="51" t="n">
        <f aca="false">H22*1+I22*1+J22*1+K22*2+L22*1+M22*0.5+N22*0.5+O22*0.5+P22*0.5</f>
        <v>0</v>
      </c>
      <c r="R22" s="70"/>
      <c r="S22" s="71"/>
      <c r="T22" s="71"/>
      <c r="U22" s="71"/>
      <c r="V22" s="71"/>
      <c r="W22" s="71"/>
      <c r="X22" s="71"/>
      <c r="Y22" s="71"/>
      <c r="Z22" s="72"/>
      <c r="AA22" s="73"/>
      <c r="AB22" s="74"/>
      <c r="AC22" s="74"/>
      <c r="AD22" s="74"/>
      <c r="AE22" s="74"/>
      <c r="AF22" s="74"/>
      <c r="AG22" s="74"/>
      <c r="AH22" s="74"/>
      <c r="AI22" s="75"/>
      <c r="AJ22" s="76" t="n">
        <f aca="false">H22-(R22+AA22)</f>
        <v>0</v>
      </c>
      <c r="AK22" s="77" t="n">
        <f aca="false">I22-(S22+AB22)</f>
        <v>0</v>
      </c>
      <c r="AL22" s="77" t="n">
        <f aca="false">J22-(T22+AC22)</f>
        <v>0</v>
      </c>
      <c r="AM22" s="77" t="n">
        <f aca="false">K22-(U22+AD22)</f>
        <v>0</v>
      </c>
      <c r="AN22" s="77" t="n">
        <f aca="false">L22-(V22+AE22)</f>
        <v>0</v>
      </c>
      <c r="AO22" s="77" t="n">
        <f aca="false">M22-(W22+AF22)</f>
        <v>0</v>
      </c>
      <c r="AP22" s="77" t="n">
        <f aca="false">N22-(X22+AG22)</f>
        <v>0</v>
      </c>
      <c r="AQ22" s="77" t="n">
        <f aca="false">O22-(Y22+AH22)</f>
        <v>0</v>
      </c>
      <c r="AR22" s="77" t="n">
        <f aca="false">P22-(Z22+AI22)</f>
        <v>0</v>
      </c>
      <c r="AS22" s="60" t="n">
        <f aca="false">(AA22+AB22+AC22)*0.05+(AD22+AE22)*0.2+(AF22+AG22+AH22+AI22)*0.05+(AJ22+AK22+AL22+AN22)*1+AM22*2+(AO22+AP22+AQ22+AR22)*0.5</f>
        <v>0</v>
      </c>
      <c r="AT22" s="78" t="s">
        <v>61</v>
      </c>
    </row>
    <row r="23" customFormat="false" ht="14.9" hidden="false" customHeight="false" outlineLevel="0" collapsed="false">
      <c r="A23" s="67"/>
      <c r="B23" s="67"/>
      <c r="C23" s="67"/>
      <c r="D23" s="64"/>
      <c r="E23" s="65"/>
      <c r="F23" s="66"/>
      <c r="G23" s="67"/>
      <c r="H23" s="68"/>
      <c r="I23" s="69"/>
      <c r="J23" s="69"/>
      <c r="K23" s="69"/>
      <c r="L23" s="69"/>
      <c r="M23" s="69"/>
      <c r="N23" s="69"/>
      <c r="O23" s="69"/>
      <c r="P23" s="69"/>
      <c r="Q23" s="51" t="n">
        <f aca="false">H23*1+I23*1+J23*1+K23*2+L23*1+M23*0.5+N23*0.5+O23*0.5+P23*0.5</f>
        <v>0</v>
      </c>
      <c r="R23" s="70"/>
      <c r="S23" s="71"/>
      <c r="T23" s="71"/>
      <c r="U23" s="71"/>
      <c r="V23" s="71"/>
      <c r="W23" s="71"/>
      <c r="X23" s="71"/>
      <c r="Y23" s="71"/>
      <c r="Z23" s="72"/>
      <c r="AA23" s="73"/>
      <c r="AB23" s="74"/>
      <c r="AC23" s="74"/>
      <c r="AD23" s="74"/>
      <c r="AE23" s="74"/>
      <c r="AF23" s="74"/>
      <c r="AG23" s="74"/>
      <c r="AH23" s="74"/>
      <c r="AI23" s="75"/>
      <c r="AJ23" s="76" t="n">
        <f aca="false">H23-(R23+AA23)</f>
        <v>0</v>
      </c>
      <c r="AK23" s="77" t="n">
        <f aca="false">I23-(S23+AB23)</f>
        <v>0</v>
      </c>
      <c r="AL23" s="77" t="n">
        <f aca="false">J23-(T23+AC23)</f>
        <v>0</v>
      </c>
      <c r="AM23" s="77" t="n">
        <f aca="false">K23-(U23+AD23)</f>
        <v>0</v>
      </c>
      <c r="AN23" s="77" t="n">
        <f aca="false">L23-(V23+AE23)</f>
        <v>0</v>
      </c>
      <c r="AO23" s="77" t="n">
        <f aca="false">M23-(W23+AF23)</f>
        <v>0</v>
      </c>
      <c r="AP23" s="77" t="n">
        <f aca="false">N23-(X23+AG23)</f>
        <v>0</v>
      </c>
      <c r="AQ23" s="77" t="n">
        <f aca="false">O23-(Y23+AH23)</f>
        <v>0</v>
      </c>
      <c r="AR23" s="77" t="n">
        <f aca="false">P23-(Z23+AI23)</f>
        <v>0</v>
      </c>
      <c r="AS23" s="60" t="n">
        <f aca="false">(AA23+AB23+AC23)*0.05+(AD23+AE23)*0.2+(AF23+AG23+AH23+AI23)*0.05+(AJ23+AK23+AL23+AN23)*1+AM23*2+(AO23+AP23+AQ23+AR23)*0.5</f>
        <v>0</v>
      </c>
      <c r="AT23" s="78" t="s">
        <v>62</v>
      </c>
    </row>
    <row r="24" customFormat="false" ht="14.9" hidden="false" customHeight="false" outlineLevel="0" collapsed="false">
      <c r="A24" s="67"/>
      <c r="B24" s="67"/>
      <c r="C24" s="67"/>
      <c r="D24" s="64"/>
      <c r="E24" s="65"/>
      <c r="F24" s="66"/>
      <c r="G24" s="67"/>
      <c r="H24" s="68"/>
      <c r="I24" s="69"/>
      <c r="J24" s="69"/>
      <c r="K24" s="69"/>
      <c r="L24" s="69"/>
      <c r="M24" s="69"/>
      <c r="N24" s="69"/>
      <c r="O24" s="69"/>
      <c r="P24" s="69"/>
      <c r="Q24" s="51" t="n">
        <f aca="false">H24*1+I24*1+J24*1+K24*2+L24*1+M24*0.5+N24*0.5+O24*0.5+P24*0.5</f>
        <v>0</v>
      </c>
      <c r="R24" s="70"/>
      <c r="S24" s="71"/>
      <c r="T24" s="71"/>
      <c r="U24" s="71"/>
      <c r="V24" s="71"/>
      <c r="W24" s="71"/>
      <c r="X24" s="71"/>
      <c r="Y24" s="71"/>
      <c r="Z24" s="72"/>
      <c r="AA24" s="73"/>
      <c r="AB24" s="74"/>
      <c r="AC24" s="74"/>
      <c r="AD24" s="74"/>
      <c r="AE24" s="74"/>
      <c r="AF24" s="74"/>
      <c r="AG24" s="74"/>
      <c r="AH24" s="74"/>
      <c r="AI24" s="75"/>
      <c r="AJ24" s="76" t="n">
        <f aca="false">H24-(R24+AA24)</f>
        <v>0</v>
      </c>
      <c r="AK24" s="77" t="n">
        <f aca="false">I24-(S24+AB24)</f>
        <v>0</v>
      </c>
      <c r="AL24" s="77" t="n">
        <f aca="false">J24-(T24+AC24)</f>
        <v>0</v>
      </c>
      <c r="AM24" s="77" t="n">
        <f aca="false">K24-(U24+AD24)</f>
        <v>0</v>
      </c>
      <c r="AN24" s="77" t="n">
        <f aca="false">L24-(V24+AE24)</f>
        <v>0</v>
      </c>
      <c r="AO24" s="77" t="n">
        <f aca="false">M24-(W24+AF24)</f>
        <v>0</v>
      </c>
      <c r="AP24" s="77" t="n">
        <f aca="false">N24-(X24+AG24)</f>
        <v>0</v>
      </c>
      <c r="AQ24" s="77" t="n">
        <f aca="false">O24-(Y24+AH24)</f>
        <v>0</v>
      </c>
      <c r="AR24" s="77" t="n">
        <f aca="false">P24-(Z24+AI24)</f>
        <v>0</v>
      </c>
      <c r="AS24" s="60" t="n">
        <f aca="false">(AA24+AB24+AC24)*0.05+(AD24+AE24)*0.2+(AF24+AG24+AH24+AI24)*0.05+(AJ24+AK24+AL24+AN24)*1+AM24*2+(AO24+AP24+AQ24+AR24)*0.5</f>
        <v>0</v>
      </c>
      <c r="AT24" s="78" t="s">
        <v>63</v>
      </c>
    </row>
    <row r="25" customFormat="false" ht="14.9" hidden="false" customHeight="false" outlineLevel="0" collapsed="false">
      <c r="A25" s="67"/>
      <c r="B25" s="67"/>
      <c r="C25" s="67"/>
      <c r="D25" s="64"/>
      <c r="E25" s="65"/>
      <c r="F25" s="66"/>
      <c r="G25" s="67"/>
      <c r="H25" s="68"/>
      <c r="I25" s="69"/>
      <c r="J25" s="69"/>
      <c r="K25" s="69"/>
      <c r="L25" s="69"/>
      <c r="M25" s="69"/>
      <c r="N25" s="69"/>
      <c r="O25" s="69"/>
      <c r="P25" s="69"/>
      <c r="Q25" s="51" t="n">
        <f aca="false">H25*1+I25*1+J25*1+K25*2+L25*1+M25*0.5+N25*0.5+O25*0.5+P25*0.5</f>
        <v>0</v>
      </c>
      <c r="R25" s="70"/>
      <c r="S25" s="71"/>
      <c r="T25" s="71"/>
      <c r="U25" s="71"/>
      <c r="V25" s="71"/>
      <c r="W25" s="71"/>
      <c r="X25" s="71"/>
      <c r="Y25" s="71"/>
      <c r="Z25" s="72"/>
      <c r="AA25" s="73"/>
      <c r="AB25" s="74"/>
      <c r="AC25" s="74"/>
      <c r="AD25" s="74"/>
      <c r="AE25" s="74"/>
      <c r="AF25" s="74"/>
      <c r="AG25" s="74"/>
      <c r="AH25" s="74"/>
      <c r="AI25" s="75"/>
      <c r="AJ25" s="76" t="n">
        <f aca="false">H25-(R25+AA25)</f>
        <v>0</v>
      </c>
      <c r="AK25" s="77" t="n">
        <f aca="false">I25-(S25+AB25)</f>
        <v>0</v>
      </c>
      <c r="AL25" s="77" t="n">
        <f aca="false">J25-(T25+AC25)</f>
        <v>0</v>
      </c>
      <c r="AM25" s="77" t="n">
        <f aca="false">K25-(U25+AD25)</f>
        <v>0</v>
      </c>
      <c r="AN25" s="77" t="n">
        <f aca="false">L25-(V25+AE25)</f>
        <v>0</v>
      </c>
      <c r="AO25" s="77" t="n">
        <f aca="false">M25-(W25+AF25)</f>
        <v>0</v>
      </c>
      <c r="AP25" s="77" t="n">
        <f aca="false">N25-(X25+AG25)</f>
        <v>0</v>
      </c>
      <c r="AQ25" s="77" t="n">
        <f aca="false">O25-(Y25+AH25)</f>
        <v>0</v>
      </c>
      <c r="AR25" s="77" t="n">
        <f aca="false">P25-(Z25+AI25)</f>
        <v>0</v>
      </c>
      <c r="AS25" s="60" t="n">
        <f aca="false">(AA25+AB25+AC25)*0.05+(AD25+AE25)*0.2+(AF25+AG25+AH25+AI25)*0.05+(AJ25+AK25+AL25+AN25)*1+AM25*2+(AO25+AP25+AQ25+AR25)*0.5</f>
        <v>0</v>
      </c>
      <c r="AT25" s="78" t="s">
        <v>64</v>
      </c>
    </row>
    <row r="26" customFormat="false" ht="14.9" hidden="false" customHeight="false" outlineLevel="0" collapsed="false">
      <c r="A26" s="67"/>
      <c r="B26" s="67"/>
      <c r="C26" s="67"/>
      <c r="D26" s="64"/>
      <c r="E26" s="65"/>
      <c r="F26" s="66"/>
      <c r="G26" s="67"/>
      <c r="H26" s="68"/>
      <c r="I26" s="69"/>
      <c r="J26" s="69"/>
      <c r="K26" s="69"/>
      <c r="L26" s="69"/>
      <c r="M26" s="69"/>
      <c r="N26" s="69"/>
      <c r="O26" s="69"/>
      <c r="P26" s="69"/>
      <c r="Q26" s="51" t="n">
        <f aca="false">H26*1+I26*1+J26*1+K26*2+L26*1+M26*0.5+N26*0.5+O26*0.5+P26*0.5</f>
        <v>0</v>
      </c>
      <c r="R26" s="70"/>
      <c r="S26" s="71"/>
      <c r="T26" s="71"/>
      <c r="U26" s="71"/>
      <c r="V26" s="71"/>
      <c r="W26" s="71"/>
      <c r="X26" s="71"/>
      <c r="Y26" s="71"/>
      <c r="Z26" s="72"/>
      <c r="AA26" s="73"/>
      <c r="AB26" s="74"/>
      <c r="AC26" s="74"/>
      <c r="AD26" s="74"/>
      <c r="AE26" s="74"/>
      <c r="AF26" s="74"/>
      <c r="AG26" s="74"/>
      <c r="AH26" s="74"/>
      <c r="AI26" s="75"/>
      <c r="AJ26" s="76" t="n">
        <f aca="false">H26-(R26+AA26)</f>
        <v>0</v>
      </c>
      <c r="AK26" s="77" t="n">
        <f aca="false">I26-(S26+AB26)</f>
        <v>0</v>
      </c>
      <c r="AL26" s="77" t="n">
        <f aca="false">J26-(T26+AC26)</f>
        <v>0</v>
      </c>
      <c r="AM26" s="77" t="n">
        <f aca="false">K26-(U26+AD26)</f>
        <v>0</v>
      </c>
      <c r="AN26" s="77" t="n">
        <f aca="false">L26-(V26+AE26)</f>
        <v>0</v>
      </c>
      <c r="AO26" s="77" t="n">
        <f aca="false">M26-(W26+AF26)</f>
        <v>0</v>
      </c>
      <c r="AP26" s="77" t="n">
        <f aca="false">N26-(X26+AG26)</f>
        <v>0</v>
      </c>
      <c r="AQ26" s="77" t="n">
        <f aca="false">O26-(Y26+AH26)</f>
        <v>0</v>
      </c>
      <c r="AR26" s="77" t="n">
        <f aca="false">P26-(Z26+AI26)</f>
        <v>0</v>
      </c>
      <c r="AS26" s="60" t="n">
        <f aca="false">(AA26+AB26+AC26)*0.05+(AD26+AE26)*0.2+(AF26+AG26+AH26+AI26)*0.05+(AJ26+AK26+AL26+AN26)*1+AM26*2+(AO26+AP26+AQ26+AR26)*0.5</f>
        <v>0</v>
      </c>
      <c r="AT26" s="78" t="s">
        <v>65</v>
      </c>
    </row>
    <row r="27" customFormat="false" ht="14.9" hidden="false" customHeight="false" outlineLevel="0" collapsed="false">
      <c r="A27" s="67"/>
      <c r="B27" s="67"/>
      <c r="C27" s="67"/>
      <c r="D27" s="64"/>
      <c r="E27" s="65"/>
      <c r="F27" s="66"/>
      <c r="G27" s="67"/>
      <c r="H27" s="68"/>
      <c r="I27" s="69"/>
      <c r="J27" s="69"/>
      <c r="K27" s="69"/>
      <c r="L27" s="69"/>
      <c r="M27" s="69"/>
      <c r="N27" s="69"/>
      <c r="O27" s="69"/>
      <c r="P27" s="69"/>
      <c r="Q27" s="51" t="n">
        <f aca="false">H27*1+I27*1+J27*1+K27*2+L27*1+M27*0.5+N27*0.5+O27*0.5+P27*0.5</f>
        <v>0</v>
      </c>
      <c r="R27" s="70"/>
      <c r="S27" s="71"/>
      <c r="T27" s="71"/>
      <c r="U27" s="71"/>
      <c r="V27" s="71"/>
      <c r="W27" s="71"/>
      <c r="X27" s="71"/>
      <c r="Y27" s="71"/>
      <c r="Z27" s="72"/>
      <c r="AA27" s="73"/>
      <c r="AB27" s="74"/>
      <c r="AC27" s="74"/>
      <c r="AD27" s="74"/>
      <c r="AE27" s="74"/>
      <c r="AF27" s="74"/>
      <c r="AG27" s="74"/>
      <c r="AH27" s="74"/>
      <c r="AI27" s="75"/>
      <c r="AJ27" s="76" t="n">
        <f aca="false">H27-(R27+AA27)</f>
        <v>0</v>
      </c>
      <c r="AK27" s="77" t="n">
        <f aca="false">I27-(S27+AB27)</f>
        <v>0</v>
      </c>
      <c r="AL27" s="77" t="n">
        <f aca="false">J27-(T27+AC27)</f>
        <v>0</v>
      </c>
      <c r="AM27" s="77" t="n">
        <f aca="false">K27-(U27+AD27)</f>
        <v>0</v>
      </c>
      <c r="AN27" s="77" t="n">
        <f aca="false">L27-(V27+AE27)</f>
        <v>0</v>
      </c>
      <c r="AO27" s="77" t="n">
        <f aca="false">M27-(W27+AF27)</f>
        <v>0</v>
      </c>
      <c r="AP27" s="77" t="n">
        <f aca="false">N27-(X27+AG27)</f>
        <v>0</v>
      </c>
      <c r="AQ27" s="77" t="n">
        <f aca="false">O27-(Y27+AH27)</f>
        <v>0</v>
      </c>
      <c r="AR27" s="77" t="n">
        <f aca="false">P27-(Z27+AI27)</f>
        <v>0</v>
      </c>
      <c r="AS27" s="60" t="n">
        <f aca="false">(AA27+AB27+AC27)*0.05+(AD27+AE27)*0.2+(AF27+AG27+AH27+AI27)*0.05+(AJ27+AK27+AL27+AN27)*1+AM27*2+(AO27+AP27+AQ27+AR27)*0.5</f>
        <v>0</v>
      </c>
      <c r="AT27" s="78" t="s">
        <v>66</v>
      </c>
    </row>
    <row r="28" customFormat="false" ht="14.9" hidden="false" customHeight="false" outlineLevel="0" collapsed="false">
      <c r="A28" s="67"/>
      <c r="B28" s="67"/>
      <c r="C28" s="67"/>
      <c r="D28" s="64"/>
      <c r="E28" s="65"/>
      <c r="F28" s="66"/>
      <c r="G28" s="67"/>
      <c r="H28" s="68"/>
      <c r="I28" s="69"/>
      <c r="J28" s="69"/>
      <c r="K28" s="69"/>
      <c r="L28" s="69"/>
      <c r="M28" s="69"/>
      <c r="N28" s="69"/>
      <c r="O28" s="69"/>
      <c r="P28" s="69"/>
      <c r="Q28" s="51" t="n">
        <f aca="false">H28*1+I28*1+J28*1+K28*2+L28*1+M28*0.5+N28*0.5+O28*0.5+P28*0.5</f>
        <v>0</v>
      </c>
      <c r="R28" s="70"/>
      <c r="S28" s="71"/>
      <c r="T28" s="71"/>
      <c r="U28" s="71"/>
      <c r="V28" s="71"/>
      <c r="W28" s="71"/>
      <c r="X28" s="71"/>
      <c r="Y28" s="71"/>
      <c r="Z28" s="72"/>
      <c r="AA28" s="73"/>
      <c r="AB28" s="74"/>
      <c r="AC28" s="74"/>
      <c r="AD28" s="74"/>
      <c r="AE28" s="74"/>
      <c r="AF28" s="74"/>
      <c r="AG28" s="74"/>
      <c r="AH28" s="74"/>
      <c r="AI28" s="75"/>
      <c r="AJ28" s="76" t="n">
        <f aca="false">H28-(R28+AA28)</f>
        <v>0</v>
      </c>
      <c r="AK28" s="77" t="n">
        <f aca="false">I28-(S28+AB28)</f>
        <v>0</v>
      </c>
      <c r="AL28" s="77" t="n">
        <f aca="false">J28-(T28+AC28)</f>
        <v>0</v>
      </c>
      <c r="AM28" s="77" t="n">
        <f aca="false">K28-(U28+AD28)</f>
        <v>0</v>
      </c>
      <c r="AN28" s="77" t="n">
        <f aca="false">L28-(V28+AE28)</f>
        <v>0</v>
      </c>
      <c r="AO28" s="77" t="n">
        <f aca="false">M28-(W28+AF28)</f>
        <v>0</v>
      </c>
      <c r="AP28" s="77" t="n">
        <f aca="false">N28-(X28+AG28)</f>
        <v>0</v>
      </c>
      <c r="AQ28" s="77" t="n">
        <f aca="false">O28-(Y28+AH28)</f>
        <v>0</v>
      </c>
      <c r="AR28" s="77" t="n">
        <f aca="false">P28-(Z28+AI28)</f>
        <v>0</v>
      </c>
      <c r="AS28" s="60" t="n">
        <f aca="false">(AA28+AB28+AC28)*0.05+(AD28+AE28)*0.2+(AF28+AG28+AH28+AI28)*0.05+(AJ28+AK28+AL28+AN28)*1+AM28*2+(AO28+AP28+AQ28+AR28)*0.5</f>
        <v>0</v>
      </c>
      <c r="AT28" s="78" t="s">
        <v>67</v>
      </c>
    </row>
    <row r="29" customFormat="false" ht="14.9" hidden="false" customHeight="false" outlineLevel="0" collapsed="false">
      <c r="A29" s="67"/>
      <c r="B29" s="67"/>
      <c r="C29" s="67"/>
      <c r="D29" s="64"/>
      <c r="E29" s="65"/>
      <c r="F29" s="66"/>
      <c r="G29" s="67"/>
      <c r="H29" s="68"/>
      <c r="I29" s="69"/>
      <c r="J29" s="69"/>
      <c r="K29" s="69"/>
      <c r="L29" s="69"/>
      <c r="M29" s="69"/>
      <c r="N29" s="69"/>
      <c r="O29" s="69"/>
      <c r="P29" s="69"/>
      <c r="Q29" s="51" t="n">
        <f aca="false">H29*1+I29*1+J29*1+K29*2+L29*1+M29*0.5+N29*0.5+O29*0.5+P29*0.5</f>
        <v>0</v>
      </c>
      <c r="R29" s="70"/>
      <c r="S29" s="71"/>
      <c r="T29" s="71"/>
      <c r="U29" s="71"/>
      <c r="V29" s="71"/>
      <c r="W29" s="71"/>
      <c r="X29" s="71"/>
      <c r="Y29" s="71"/>
      <c r="Z29" s="72"/>
      <c r="AA29" s="73"/>
      <c r="AB29" s="74"/>
      <c r="AC29" s="74"/>
      <c r="AD29" s="74"/>
      <c r="AE29" s="74"/>
      <c r="AF29" s="74"/>
      <c r="AG29" s="74"/>
      <c r="AH29" s="74"/>
      <c r="AI29" s="75"/>
      <c r="AJ29" s="76" t="n">
        <f aca="false">H29-(R29+AA29)</f>
        <v>0</v>
      </c>
      <c r="AK29" s="77" t="n">
        <f aca="false">I29-(S29+AB29)</f>
        <v>0</v>
      </c>
      <c r="AL29" s="77" t="n">
        <f aca="false">J29-(T29+AC29)</f>
        <v>0</v>
      </c>
      <c r="AM29" s="77" t="n">
        <f aca="false">K29-(U29+AD29)</f>
        <v>0</v>
      </c>
      <c r="AN29" s="77" t="n">
        <f aca="false">L29-(V29+AE29)</f>
        <v>0</v>
      </c>
      <c r="AO29" s="77" t="n">
        <f aca="false">M29-(W29+AF29)</f>
        <v>0</v>
      </c>
      <c r="AP29" s="77" t="n">
        <f aca="false">N29-(X29+AG29)</f>
        <v>0</v>
      </c>
      <c r="AQ29" s="77" t="n">
        <f aca="false">O29-(Y29+AH29)</f>
        <v>0</v>
      </c>
      <c r="AR29" s="77" t="n">
        <f aca="false">P29-(Z29+AI29)</f>
        <v>0</v>
      </c>
      <c r="AS29" s="60" t="n">
        <f aca="false">(AA29+AB29+AC29)*0.05+(AD29+AE29)*0.2+(AF29+AG29+AH29+AI29)*0.05+(AJ29+AK29+AL29+AN29)*1+AM29*2+(AO29+AP29+AQ29+AR29)*0.5</f>
        <v>0</v>
      </c>
      <c r="AT29" s="78" t="s">
        <v>68</v>
      </c>
    </row>
    <row r="30" customFormat="false" ht="14.9" hidden="false" customHeight="false" outlineLevel="0" collapsed="false">
      <c r="A30" s="67"/>
      <c r="B30" s="67"/>
      <c r="C30" s="67"/>
      <c r="D30" s="64"/>
      <c r="E30" s="65"/>
      <c r="F30" s="66"/>
      <c r="G30" s="67"/>
      <c r="H30" s="68"/>
      <c r="I30" s="69"/>
      <c r="J30" s="69"/>
      <c r="K30" s="69"/>
      <c r="L30" s="69"/>
      <c r="M30" s="69"/>
      <c r="N30" s="69"/>
      <c r="O30" s="69"/>
      <c r="P30" s="69"/>
      <c r="Q30" s="51" t="n">
        <f aca="false">H30*1+I30*1+J30*1+K30*2+L30*1+M30*0.5+N30*0.5+O30*0.5+P30*0.5</f>
        <v>0</v>
      </c>
      <c r="R30" s="70"/>
      <c r="S30" s="71"/>
      <c r="T30" s="71"/>
      <c r="U30" s="71"/>
      <c r="V30" s="71"/>
      <c r="W30" s="71"/>
      <c r="X30" s="71"/>
      <c r="Y30" s="71"/>
      <c r="Z30" s="72"/>
      <c r="AA30" s="73"/>
      <c r="AB30" s="74"/>
      <c r="AC30" s="74"/>
      <c r="AD30" s="74"/>
      <c r="AE30" s="74"/>
      <c r="AF30" s="74"/>
      <c r="AG30" s="74"/>
      <c r="AH30" s="74"/>
      <c r="AI30" s="75"/>
      <c r="AJ30" s="76" t="n">
        <f aca="false">H30-(R30+AA30)</f>
        <v>0</v>
      </c>
      <c r="AK30" s="77" t="n">
        <f aca="false">I30-(S30+AB30)</f>
        <v>0</v>
      </c>
      <c r="AL30" s="77" t="n">
        <f aca="false">J30-(T30+AC30)</f>
        <v>0</v>
      </c>
      <c r="AM30" s="77" t="n">
        <f aca="false">K30-(U30+AD30)</f>
        <v>0</v>
      </c>
      <c r="AN30" s="77" t="n">
        <f aca="false">L30-(V30+AE30)</f>
        <v>0</v>
      </c>
      <c r="AO30" s="77" t="n">
        <f aca="false">M30-(W30+AF30)</f>
        <v>0</v>
      </c>
      <c r="AP30" s="77" t="n">
        <f aca="false">N30-(X30+AG30)</f>
        <v>0</v>
      </c>
      <c r="AQ30" s="77" t="n">
        <f aca="false">O30-(Y30+AH30)</f>
        <v>0</v>
      </c>
      <c r="AR30" s="77" t="n">
        <f aca="false">P30-(Z30+AI30)</f>
        <v>0</v>
      </c>
      <c r="AS30" s="60" t="n">
        <f aca="false">(AA30+AB30+AC30)*0.05+(AD30+AE30)*0.2+(AF30+AG30+AH30+AI30)*0.05+(AJ30+AK30+AL30+AN30)*1+AM30*2+(AO30+AP30+AQ30+AR30)*0.5</f>
        <v>0</v>
      </c>
      <c r="AT30" s="78" t="s">
        <v>69</v>
      </c>
    </row>
    <row r="31" customFormat="false" ht="14.9" hidden="false" customHeight="false" outlineLevel="0" collapsed="false">
      <c r="A31" s="67"/>
      <c r="B31" s="67"/>
      <c r="C31" s="67"/>
      <c r="D31" s="64"/>
      <c r="E31" s="65"/>
      <c r="F31" s="66"/>
      <c r="G31" s="67"/>
      <c r="H31" s="68"/>
      <c r="I31" s="69"/>
      <c r="J31" s="69"/>
      <c r="K31" s="69"/>
      <c r="L31" s="69"/>
      <c r="M31" s="69"/>
      <c r="N31" s="69"/>
      <c r="O31" s="69"/>
      <c r="P31" s="69"/>
      <c r="Q31" s="51" t="n">
        <f aca="false">H31*1+I31*1+J31*1+K31*2+L31*1+M31*0.5+N31*0.5+O31*0.5+P31*0.5</f>
        <v>0</v>
      </c>
      <c r="R31" s="70"/>
      <c r="S31" s="71"/>
      <c r="T31" s="71"/>
      <c r="U31" s="71"/>
      <c r="V31" s="71"/>
      <c r="W31" s="71"/>
      <c r="X31" s="71"/>
      <c r="Y31" s="71"/>
      <c r="Z31" s="72"/>
      <c r="AA31" s="73"/>
      <c r="AB31" s="74"/>
      <c r="AC31" s="74"/>
      <c r="AD31" s="74"/>
      <c r="AE31" s="74"/>
      <c r="AF31" s="74"/>
      <c r="AG31" s="74"/>
      <c r="AH31" s="74"/>
      <c r="AI31" s="75"/>
      <c r="AJ31" s="76" t="n">
        <f aca="false">H31-(R31+AA31)</f>
        <v>0</v>
      </c>
      <c r="AK31" s="77" t="n">
        <f aca="false">I31-(S31+AB31)</f>
        <v>0</v>
      </c>
      <c r="AL31" s="77" t="n">
        <f aca="false">J31-(T31+AC31)</f>
        <v>0</v>
      </c>
      <c r="AM31" s="77" t="n">
        <f aca="false">K31-(U31+AD31)</f>
        <v>0</v>
      </c>
      <c r="AN31" s="77" t="n">
        <f aca="false">L31-(V31+AE31)</f>
        <v>0</v>
      </c>
      <c r="AO31" s="77" t="n">
        <f aca="false">M31-(W31+AF31)</f>
        <v>0</v>
      </c>
      <c r="AP31" s="77" t="n">
        <f aca="false">N31-(X31+AG31)</f>
        <v>0</v>
      </c>
      <c r="AQ31" s="77" t="n">
        <f aca="false">O31-(Y31+AH31)</f>
        <v>0</v>
      </c>
      <c r="AR31" s="77" t="n">
        <f aca="false">P31-(Z31+AI31)</f>
        <v>0</v>
      </c>
      <c r="AS31" s="60" t="n">
        <f aca="false">(AA31+AB31+AC31)*0.05+(AD31+AE31)*0.2+(AF31+AG31+AH31+AI31)*0.05+(AJ31+AK31+AL31+AN31)*1+AM31*2+(AO31+AP31+AQ31+AR31)*0.5</f>
        <v>0</v>
      </c>
      <c r="AT31" s="78" t="s">
        <v>70</v>
      </c>
    </row>
    <row r="32" customFormat="false" ht="14.9" hidden="false" customHeight="false" outlineLevel="0" collapsed="false">
      <c r="A32" s="67"/>
      <c r="B32" s="67"/>
      <c r="C32" s="67"/>
      <c r="D32" s="64"/>
      <c r="E32" s="65"/>
      <c r="F32" s="66"/>
      <c r="G32" s="67"/>
      <c r="H32" s="68"/>
      <c r="I32" s="69"/>
      <c r="J32" s="69"/>
      <c r="K32" s="69"/>
      <c r="L32" s="69"/>
      <c r="M32" s="69"/>
      <c r="N32" s="69"/>
      <c r="O32" s="69"/>
      <c r="P32" s="69"/>
      <c r="Q32" s="51" t="n">
        <f aca="false">H32*1+I32*1+J32*1+K32*2+L32*1+M32*0.5+N32*0.5+O32*0.5+P32*0.5</f>
        <v>0</v>
      </c>
      <c r="R32" s="70"/>
      <c r="S32" s="71"/>
      <c r="T32" s="71"/>
      <c r="U32" s="71"/>
      <c r="V32" s="71"/>
      <c r="W32" s="71"/>
      <c r="X32" s="71"/>
      <c r="Y32" s="71"/>
      <c r="Z32" s="72"/>
      <c r="AA32" s="73"/>
      <c r="AB32" s="74"/>
      <c r="AC32" s="74"/>
      <c r="AD32" s="74"/>
      <c r="AE32" s="74"/>
      <c r="AF32" s="74"/>
      <c r="AG32" s="74"/>
      <c r="AH32" s="74"/>
      <c r="AI32" s="75"/>
      <c r="AJ32" s="76" t="n">
        <f aca="false">H32-(R32+AA32)</f>
        <v>0</v>
      </c>
      <c r="AK32" s="77" t="n">
        <f aca="false">I32-(S32+AB32)</f>
        <v>0</v>
      </c>
      <c r="AL32" s="77" t="n">
        <f aca="false">J32-(T32+AC32)</f>
        <v>0</v>
      </c>
      <c r="AM32" s="77" t="n">
        <f aca="false">K32-(U32+AD32)</f>
        <v>0</v>
      </c>
      <c r="AN32" s="77" t="n">
        <f aca="false">L32-(V32+AE32)</f>
        <v>0</v>
      </c>
      <c r="AO32" s="77" t="n">
        <f aca="false">M32-(W32+AF32)</f>
        <v>0</v>
      </c>
      <c r="AP32" s="77" t="n">
        <f aca="false">N32-(X32+AG32)</f>
        <v>0</v>
      </c>
      <c r="AQ32" s="77" t="n">
        <f aca="false">O32-(Y32+AH32)</f>
        <v>0</v>
      </c>
      <c r="AR32" s="77" t="n">
        <f aca="false">P32-(Z32+AI32)</f>
        <v>0</v>
      </c>
      <c r="AS32" s="60" t="n">
        <f aca="false">(AA32+AB32+AC32)*0.05+(AD32+AE32)*0.2+(AF32+AG32+AH32+AI32)*0.05+(AJ32+AK32+AL32+AN32)*1+AM32*2+(AO32+AP32+AQ32+AR32)*0.5</f>
        <v>0</v>
      </c>
      <c r="AT32" s="78" t="s">
        <v>71</v>
      </c>
    </row>
    <row r="33" customFormat="false" ht="14.9" hidden="false" customHeight="false" outlineLevel="0" collapsed="false">
      <c r="A33" s="67"/>
      <c r="B33" s="67"/>
      <c r="C33" s="67"/>
      <c r="D33" s="64"/>
      <c r="E33" s="65"/>
      <c r="F33" s="66"/>
      <c r="G33" s="67"/>
      <c r="H33" s="68"/>
      <c r="I33" s="69"/>
      <c r="J33" s="69"/>
      <c r="K33" s="69"/>
      <c r="L33" s="69"/>
      <c r="M33" s="69"/>
      <c r="N33" s="69"/>
      <c r="O33" s="69"/>
      <c r="P33" s="69"/>
      <c r="Q33" s="51" t="n">
        <f aca="false">H33*1+I33*1+J33*1+K33*2+L33*1+M33*0.5+N33*0.5+O33*0.5+P33*0.5</f>
        <v>0</v>
      </c>
      <c r="R33" s="70"/>
      <c r="S33" s="71"/>
      <c r="T33" s="71"/>
      <c r="U33" s="71"/>
      <c r="V33" s="71"/>
      <c r="W33" s="71"/>
      <c r="X33" s="71"/>
      <c r="Y33" s="71"/>
      <c r="Z33" s="72"/>
      <c r="AA33" s="73"/>
      <c r="AB33" s="74"/>
      <c r="AC33" s="74"/>
      <c r="AD33" s="74"/>
      <c r="AE33" s="74"/>
      <c r="AF33" s="74"/>
      <c r="AG33" s="74"/>
      <c r="AH33" s="74"/>
      <c r="AI33" s="75"/>
      <c r="AJ33" s="76" t="n">
        <f aca="false">H33-(R33+AA33)</f>
        <v>0</v>
      </c>
      <c r="AK33" s="77" t="n">
        <f aca="false">I33-(S33+AB33)</f>
        <v>0</v>
      </c>
      <c r="AL33" s="77" t="n">
        <f aca="false">J33-(T33+AC33)</f>
        <v>0</v>
      </c>
      <c r="AM33" s="77" t="n">
        <f aca="false">K33-(U33+AD33)</f>
        <v>0</v>
      </c>
      <c r="AN33" s="77" t="n">
        <f aca="false">L33-(V33+AE33)</f>
        <v>0</v>
      </c>
      <c r="AO33" s="77" t="n">
        <f aca="false">M33-(W33+AF33)</f>
        <v>0</v>
      </c>
      <c r="AP33" s="77" t="n">
        <f aca="false">N33-(X33+AG33)</f>
        <v>0</v>
      </c>
      <c r="AQ33" s="77" t="n">
        <f aca="false">O33-(Y33+AH33)</f>
        <v>0</v>
      </c>
      <c r="AR33" s="77" t="n">
        <f aca="false">P33-(Z33+AI33)</f>
        <v>0</v>
      </c>
      <c r="AS33" s="60" t="n">
        <f aca="false">(AA33+AB33+AC33)*0.05+(AD33+AE33)*0.2+(AF33+AG33+AH33+AI33)*0.05+(AJ33+AK33+AL33+AN33)*1+AM33*2+(AO33+AP33+AQ33+AR33)*0.5</f>
        <v>0</v>
      </c>
      <c r="AT33" s="78" t="s">
        <v>72</v>
      </c>
    </row>
    <row r="34" customFormat="false" ht="14.9" hidden="false" customHeight="false" outlineLevel="0" collapsed="false">
      <c r="A34" s="67"/>
      <c r="B34" s="67"/>
      <c r="C34" s="67"/>
      <c r="D34" s="64"/>
      <c r="E34" s="65"/>
      <c r="F34" s="66"/>
      <c r="G34" s="67"/>
      <c r="H34" s="68"/>
      <c r="I34" s="69"/>
      <c r="J34" s="69"/>
      <c r="K34" s="69"/>
      <c r="L34" s="69"/>
      <c r="M34" s="69"/>
      <c r="N34" s="69"/>
      <c r="O34" s="69"/>
      <c r="P34" s="69"/>
      <c r="Q34" s="51" t="n">
        <f aca="false">H34*1+I34*1+J34*1+K34*2+L34*1+M34*0.5+N34*0.5+O34*0.5+P34*0.5</f>
        <v>0</v>
      </c>
      <c r="R34" s="70"/>
      <c r="S34" s="71"/>
      <c r="T34" s="71"/>
      <c r="U34" s="71"/>
      <c r="V34" s="71"/>
      <c r="W34" s="71"/>
      <c r="X34" s="71"/>
      <c r="Y34" s="71"/>
      <c r="Z34" s="72"/>
      <c r="AA34" s="73"/>
      <c r="AB34" s="74"/>
      <c r="AC34" s="74"/>
      <c r="AD34" s="74"/>
      <c r="AE34" s="74"/>
      <c r="AF34" s="74"/>
      <c r="AG34" s="74"/>
      <c r="AH34" s="74"/>
      <c r="AI34" s="75"/>
      <c r="AJ34" s="76" t="n">
        <f aca="false">H34-(R34+AA34)</f>
        <v>0</v>
      </c>
      <c r="AK34" s="77" t="n">
        <f aca="false">I34-(S34+AB34)</f>
        <v>0</v>
      </c>
      <c r="AL34" s="77" t="n">
        <f aca="false">J34-(T34+AC34)</f>
        <v>0</v>
      </c>
      <c r="AM34" s="77" t="n">
        <f aca="false">K34-(U34+AD34)</f>
        <v>0</v>
      </c>
      <c r="AN34" s="77" t="n">
        <f aca="false">L34-(V34+AE34)</f>
        <v>0</v>
      </c>
      <c r="AO34" s="77" t="n">
        <f aca="false">M34-(W34+AF34)</f>
        <v>0</v>
      </c>
      <c r="AP34" s="77" t="n">
        <f aca="false">N34-(X34+AG34)</f>
        <v>0</v>
      </c>
      <c r="AQ34" s="77" t="n">
        <f aca="false">O34-(Y34+AH34)</f>
        <v>0</v>
      </c>
      <c r="AR34" s="77" t="n">
        <f aca="false">P34-(Z34+AI34)</f>
        <v>0</v>
      </c>
      <c r="AS34" s="60" t="n">
        <f aca="false">(AA34+AB34+AC34)*0.05+(AD34+AE34)*0.2+(AF34+AG34+AH34+AI34)*0.05+(AJ34+AK34+AL34+AN34)*1+AM34*2+(AO34+AP34+AQ34+AR34)*0.5</f>
        <v>0</v>
      </c>
      <c r="AT34" s="78" t="s">
        <v>73</v>
      </c>
    </row>
    <row r="35" customFormat="false" ht="14.9" hidden="false" customHeight="false" outlineLevel="0" collapsed="false">
      <c r="A35" s="67"/>
      <c r="B35" s="67"/>
      <c r="C35" s="67"/>
      <c r="D35" s="64"/>
      <c r="E35" s="65"/>
      <c r="F35" s="66"/>
      <c r="G35" s="67"/>
      <c r="H35" s="68"/>
      <c r="I35" s="69"/>
      <c r="J35" s="69"/>
      <c r="K35" s="69"/>
      <c r="L35" s="69"/>
      <c r="M35" s="69"/>
      <c r="N35" s="69"/>
      <c r="O35" s="69"/>
      <c r="P35" s="69"/>
      <c r="Q35" s="51" t="n">
        <f aca="false">H35*1+I35*1+J35*1+K35*2+L35*1+M35*0.5+N35*0.5+O35*0.5+P35*0.5</f>
        <v>0</v>
      </c>
      <c r="R35" s="70"/>
      <c r="S35" s="71"/>
      <c r="T35" s="71"/>
      <c r="U35" s="71"/>
      <c r="V35" s="71"/>
      <c r="W35" s="71"/>
      <c r="X35" s="71"/>
      <c r="Y35" s="71"/>
      <c r="Z35" s="72"/>
      <c r="AA35" s="73"/>
      <c r="AB35" s="74"/>
      <c r="AC35" s="74"/>
      <c r="AD35" s="74"/>
      <c r="AE35" s="74"/>
      <c r="AF35" s="74"/>
      <c r="AG35" s="74"/>
      <c r="AH35" s="74"/>
      <c r="AI35" s="75"/>
      <c r="AJ35" s="76" t="n">
        <f aca="false">H35-(R35+AA35)</f>
        <v>0</v>
      </c>
      <c r="AK35" s="77" t="n">
        <f aca="false">I35-(S35+AB35)</f>
        <v>0</v>
      </c>
      <c r="AL35" s="77" t="n">
        <f aca="false">J35-(T35+AC35)</f>
        <v>0</v>
      </c>
      <c r="AM35" s="77" t="n">
        <f aca="false">K35-(U35+AD35)</f>
        <v>0</v>
      </c>
      <c r="AN35" s="77" t="n">
        <f aca="false">L35-(V35+AE35)</f>
        <v>0</v>
      </c>
      <c r="AO35" s="77" t="n">
        <f aca="false">M35-(W35+AF35)</f>
        <v>0</v>
      </c>
      <c r="AP35" s="77" t="n">
        <f aca="false">N35-(X35+AG35)</f>
        <v>0</v>
      </c>
      <c r="AQ35" s="77" t="n">
        <f aca="false">O35-(Y35+AH35)</f>
        <v>0</v>
      </c>
      <c r="AR35" s="77" t="n">
        <f aca="false">P35-(Z35+AI35)</f>
        <v>0</v>
      </c>
      <c r="AS35" s="60" t="n">
        <f aca="false">(AA35+AB35+AC35)*0.05+(AD35+AE35)*0.2+(AF35+AG35+AH35+AI35)*0.05+(AJ35+AK35+AL35+AN35)*1+AM35*2+(AO35+AP35+AQ35+AR35)*0.5</f>
        <v>0</v>
      </c>
      <c r="AT35" s="78" t="s">
        <v>74</v>
      </c>
    </row>
    <row r="36" customFormat="false" ht="14.9" hidden="false" customHeight="false" outlineLevel="0" collapsed="false">
      <c r="A36" s="67"/>
      <c r="B36" s="67"/>
      <c r="C36" s="67"/>
      <c r="D36" s="64"/>
      <c r="E36" s="65"/>
      <c r="F36" s="66"/>
      <c r="G36" s="67"/>
      <c r="H36" s="68"/>
      <c r="I36" s="69"/>
      <c r="J36" s="69"/>
      <c r="K36" s="69"/>
      <c r="L36" s="69"/>
      <c r="M36" s="69"/>
      <c r="N36" s="69"/>
      <c r="O36" s="69"/>
      <c r="P36" s="69"/>
      <c r="Q36" s="51" t="n">
        <f aca="false">H36*1+I36*1+J36*1+K36*2+L36*1+M36*0.5+N36*0.5+O36*0.5+P36*0.5</f>
        <v>0</v>
      </c>
      <c r="R36" s="70"/>
      <c r="S36" s="71"/>
      <c r="T36" s="71"/>
      <c r="U36" s="71"/>
      <c r="V36" s="71"/>
      <c r="W36" s="71"/>
      <c r="X36" s="71"/>
      <c r="Y36" s="71"/>
      <c r="Z36" s="72"/>
      <c r="AA36" s="73"/>
      <c r="AB36" s="74"/>
      <c r="AC36" s="74"/>
      <c r="AD36" s="74"/>
      <c r="AE36" s="74"/>
      <c r="AF36" s="74"/>
      <c r="AG36" s="74"/>
      <c r="AH36" s="74"/>
      <c r="AI36" s="75"/>
      <c r="AJ36" s="76" t="n">
        <f aca="false">H36-(R36+AA36)</f>
        <v>0</v>
      </c>
      <c r="AK36" s="77" t="n">
        <f aca="false">I36-(S36+AB36)</f>
        <v>0</v>
      </c>
      <c r="AL36" s="77" t="n">
        <f aca="false">J36-(T36+AC36)</f>
        <v>0</v>
      </c>
      <c r="AM36" s="77" t="n">
        <f aca="false">K36-(U36+AD36)</f>
        <v>0</v>
      </c>
      <c r="AN36" s="77" t="n">
        <f aca="false">L36-(V36+AE36)</f>
        <v>0</v>
      </c>
      <c r="AO36" s="77" t="n">
        <f aca="false">M36-(W36+AF36)</f>
        <v>0</v>
      </c>
      <c r="AP36" s="77" t="n">
        <f aca="false">N36-(X36+AG36)</f>
        <v>0</v>
      </c>
      <c r="AQ36" s="77" t="n">
        <f aca="false">O36-(Y36+AH36)</f>
        <v>0</v>
      </c>
      <c r="AR36" s="77" t="n">
        <f aca="false">P36-(Z36+AI36)</f>
        <v>0</v>
      </c>
      <c r="AS36" s="60" t="n">
        <f aca="false">(AA36+AB36+AC36)*0.05+(AD36+AE36)*0.2+(AF36+AG36+AH36+AI36)*0.05+(AJ36+AK36+AL36+AN36)*1+AM36*2+(AO36+AP36+AQ36+AR36)*0.5</f>
        <v>0</v>
      </c>
      <c r="AT36" s="78" t="s">
        <v>75</v>
      </c>
    </row>
    <row r="37" customFormat="false" ht="14.9" hidden="false" customHeight="false" outlineLevel="0" collapsed="false">
      <c r="A37" s="67"/>
      <c r="B37" s="67"/>
      <c r="C37" s="67"/>
      <c r="D37" s="64"/>
      <c r="E37" s="65"/>
      <c r="F37" s="66"/>
      <c r="G37" s="67"/>
      <c r="H37" s="68"/>
      <c r="I37" s="69"/>
      <c r="J37" s="69"/>
      <c r="K37" s="69"/>
      <c r="L37" s="69"/>
      <c r="M37" s="69"/>
      <c r="N37" s="69"/>
      <c r="O37" s="69"/>
      <c r="P37" s="69"/>
      <c r="Q37" s="51" t="n">
        <f aca="false">H37*1+I37*1+J37*1+K37*2+L37*1+M37*0.5+N37*0.5+O37*0.5+P37*0.5</f>
        <v>0</v>
      </c>
      <c r="R37" s="70"/>
      <c r="S37" s="71"/>
      <c r="T37" s="71"/>
      <c r="U37" s="71"/>
      <c r="V37" s="71"/>
      <c r="W37" s="71"/>
      <c r="X37" s="71"/>
      <c r="Y37" s="71"/>
      <c r="Z37" s="72"/>
      <c r="AA37" s="73"/>
      <c r="AB37" s="74"/>
      <c r="AC37" s="74"/>
      <c r="AD37" s="74"/>
      <c r="AE37" s="74"/>
      <c r="AF37" s="74"/>
      <c r="AG37" s="74"/>
      <c r="AH37" s="74"/>
      <c r="AI37" s="75"/>
      <c r="AJ37" s="76" t="n">
        <f aca="false">H37-(R37+AA37)</f>
        <v>0</v>
      </c>
      <c r="AK37" s="77" t="n">
        <f aca="false">I37-(S37+AB37)</f>
        <v>0</v>
      </c>
      <c r="AL37" s="77" t="n">
        <f aca="false">J37-(T37+AC37)</f>
        <v>0</v>
      </c>
      <c r="AM37" s="77" t="n">
        <f aca="false">K37-(U37+AD37)</f>
        <v>0</v>
      </c>
      <c r="AN37" s="77" t="n">
        <f aca="false">L37-(V37+AE37)</f>
        <v>0</v>
      </c>
      <c r="AO37" s="77" t="n">
        <f aca="false">M37-(W37+AF37)</f>
        <v>0</v>
      </c>
      <c r="AP37" s="77" t="n">
        <f aca="false">N37-(X37+AG37)</f>
        <v>0</v>
      </c>
      <c r="AQ37" s="77" t="n">
        <f aca="false">O37-(Y37+AH37)</f>
        <v>0</v>
      </c>
      <c r="AR37" s="77" t="n">
        <f aca="false">P37-(Z37+AI37)</f>
        <v>0</v>
      </c>
      <c r="AS37" s="60" t="n">
        <f aca="false">(AA37+AB37+AC37)*0.05+(AD37+AE37)*0.2+(AF37+AG37+AH37+AI37)*0.05+(AJ37+AK37+AL37+AN37)*1+AM37*2+(AO37+AP37+AQ37+AR37)*0.5</f>
        <v>0</v>
      </c>
      <c r="AT37" s="78" t="s">
        <v>76</v>
      </c>
    </row>
    <row r="38" customFormat="false" ht="14.9" hidden="false" customHeight="false" outlineLevel="0" collapsed="false">
      <c r="A38" s="67"/>
      <c r="B38" s="67"/>
      <c r="C38" s="67"/>
      <c r="D38" s="64"/>
      <c r="E38" s="65"/>
      <c r="F38" s="66"/>
      <c r="G38" s="67"/>
      <c r="H38" s="68"/>
      <c r="I38" s="69"/>
      <c r="J38" s="69"/>
      <c r="K38" s="69"/>
      <c r="L38" s="69"/>
      <c r="M38" s="69"/>
      <c r="N38" s="69"/>
      <c r="O38" s="69"/>
      <c r="P38" s="69"/>
      <c r="Q38" s="51" t="n">
        <f aca="false">H38*1+I38*1+J38*1+K38*2+L38*1+M38*0.5+N38*0.5+O38*0.5+P38*0.5</f>
        <v>0</v>
      </c>
      <c r="R38" s="70"/>
      <c r="S38" s="71"/>
      <c r="T38" s="71"/>
      <c r="U38" s="71"/>
      <c r="V38" s="71"/>
      <c r="W38" s="71"/>
      <c r="X38" s="71"/>
      <c r="Y38" s="71"/>
      <c r="Z38" s="72"/>
      <c r="AA38" s="73"/>
      <c r="AB38" s="74"/>
      <c r="AC38" s="74"/>
      <c r="AD38" s="74"/>
      <c r="AE38" s="74"/>
      <c r="AF38" s="74"/>
      <c r="AG38" s="74"/>
      <c r="AH38" s="74"/>
      <c r="AI38" s="75"/>
      <c r="AJ38" s="76" t="n">
        <f aca="false">H38-(R38+AA38)</f>
        <v>0</v>
      </c>
      <c r="AK38" s="77" t="n">
        <f aca="false">I38-(S38+AB38)</f>
        <v>0</v>
      </c>
      <c r="AL38" s="77" t="n">
        <f aca="false">J38-(T38+AC38)</f>
        <v>0</v>
      </c>
      <c r="AM38" s="77" t="n">
        <f aca="false">K38-(U38+AD38)</f>
        <v>0</v>
      </c>
      <c r="AN38" s="77" t="n">
        <f aca="false">L38-(V38+AE38)</f>
        <v>0</v>
      </c>
      <c r="AO38" s="77" t="n">
        <f aca="false">M38-(W38+AF38)</f>
        <v>0</v>
      </c>
      <c r="AP38" s="77" t="n">
        <f aca="false">N38-(X38+AG38)</f>
        <v>0</v>
      </c>
      <c r="AQ38" s="77" t="n">
        <f aca="false">O38-(Y38+AH38)</f>
        <v>0</v>
      </c>
      <c r="AR38" s="77" t="n">
        <f aca="false">P38-(Z38+AI38)</f>
        <v>0</v>
      </c>
      <c r="AS38" s="60" t="n">
        <f aca="false">(AA38+AB38+AC38)*0.05+(AD38+AE38)*0.2+(AF38+AG38+AH38+AI38)*0.05+(AJ38+AK38+AL38+AN38)*1+AM38*2+(AO38+AP38+AQ38+AR38)*0.5</f>
        <v>0</v>
      </c>
      <c r="AT38" s="78" t="s">
        <v>77</v>
      </c>
    </row>
    <row r="39" customFormat="false" ht="14.9" hidden="false" customHeight="false" outlineLevel="0" collapsed="false">
      <c r="A39" s="67"/>
      <c r="B39" s="67"/>
      <c r="C39" s="67"/>
      <c r="D39" s="64"/>
      <c r="E39" s="65"/>
      <c r="F39" s="66"/>
      <c r="G39" s="67"/>
      <c r="H39" s="68"/>
      <c r="I39" s="69"/>
      <c r="J39" s="69"/>
      <c r="K39" s="69"/>
      <c r="L39" s="69"/>
      <c r="M39" s="69"/>
      <c r="N39" s="69"/>
      <c r="O39" s="69"/>
      <c r="P39" s="69"/>
      <c r="Q39" s="51" t="n">
        <f aca="false">H39*1+I39*1+J39*1+K39*2+L39*1+M39*0.5+N39*0.5+O39*0.5+P39*0.5</f>
        <v>0</v>
      </c>
      <c r="R39" s="70"/>
      <c r="S39" s="71"/>
      <c r="T39" s="71"/>
      <c r="U39" s="71"/>
      <c r="V39" s="71"/>
      <c r="W39" s="71"/>
      <c r="X39" s="71"/>
      <c r="Y39" s="71"/>
      <c r="Z39" s="72"/>
      <c r="AA39" s="73"/>
      <c r="AB39" s="74"/>
      <c r="AC39" s="74"/>
      <c r="AD39" s="74"/>
      <c r="AE39" s="74"/>
      <c r="AF39" s="74"/>
      <c r="AG39" s="74"/>
      <c r="AH39" s="74"/>
      <c r="AI39" s="75"/>
      <c r="AJ39" s="76" t="n">
        <f aca="false">H39-(R39+AA39)</f>
        <v>0</v>
      </c>
      <c r="AK39" s="77" t="n">
        <f aca="false">I39-(S39+AB39)</f>
        <v>0</v>
      </c>
      <c r="AL39" s="77" t="n">
        <f aca="false">J39-(T39+AC39)</f>
        <v>0</v>
      </c>
      <c r="AM39" s="77" t="n">
        <f aca="false">K39-(U39+AD39)</f>
        <v>0</v>
      </c>
      <c r="AN39" s="77" t="n">
        <f aca="false">L39-(V39+AE39)</f>
        <v>0</v>
      </c>
      <c r="AO39" s="77" t="n">
        <f aca="false">M39-(W39+AF39)</f>
        <v>0</v>
      </c>
      <c r="AP39" s="77" t="n">
        <f aca="false">N39-(X39+AG39)</f>
        <v>0</v>
      </c>
      <c r="AQ39" s="77" t="n">
        <f aca="false">O39-(Y39+AH39)</f>
        <v>0</v>
      </c>
      <c r="AR39" s="77" t="n">
        <f aca="false">P39-(Z39+AI39)</f>
        <v>0</v>
      </c>
      <c r="AS39" s="60" t="n">
        <f aca="false">(AA39+AB39+AC39)*0.05+(AD39+AE39)*0.2+(AF39+AG39+AH39+AI39)*0.05+(AJ39+AK39+AL39+AN39)*1+AM39*2+(AO39+AP39+AQ39+AR39)*0.5</f>
        <v>0</v>
      </c>
      <c r="AT39" s="78" t="s">
        <v>78</v>
      </c>
    </row>
    <row r="40" customFormat="false" ht="14.9" hidden="false" customHeight="false" outlineLevel="0" collapsed="false">
      <c r="A40" s="67"/>
      <c r="B40" s="67"/>
      <c r="C40" s="67"/>
      <c r="D40" s="64"/>
      <c r="E40" s="65"/>
      <c r="F40" s="66"/>
      <c r="G40" s="67"/>
      <c r="H40" s="68"/>
      <c r="I40" s="69"/>
      <c r="J40" s="69"/>
      <c r="K40" s="69"/>
      <c r="L40" s="69"/>
      <c r="M40" s="69"/>
      <c r="N40" s="69"/>
      <c r="O40" s="69"/>
      <c r="P40" s="69"/>
      <c r="Q40" s="51" t="n">
        <f aca="false">H40*1+I40*1+J40*1+K40*2+L40*1+M40*0.5+N40*0.5+O40*0.5+P40*0.5</f>
        <v>0</v>
      </c>
      <c r="R40" s="70"/>
      <c r="S40" s="71"/>
      <c r="T40" s="71"/>
      <c r="U40" s="71"/>
      <c r="V40" s="71"/>
      <c r="W40" s="71"/>
      <c r="X40" s="71"/>
      <c r="Y40" s="71"/>
      <c r="Z40" s="72"/>
      <c r="AA40" s="73"/>
      <c r="AB40" s="74"/>
      <c r="AC40" s="74"/>
      <c r="AD40" s="74"/>
      <c r="AE40" s="74"/>
      <c r="AF40" s="74"/>
      <c r="AG40" s="74"/>
      <c r="AH40" s="74"/>
      <c r="AI40" s="75"/>
      <c r="AJ40" s="76" t="n">
        <f aca="false">H40-(R40+AA40)</f>
        <v>0</v>
      </c>
      <c r="AK40" s="77" t="n">
        <f aca="false">I40-(S40+AB40)</f>
        <v>0</v>
      </c>
      <c r="AL40" s="77" t="n">
        <f aca="false">J40-(T40+AC40)</f>
        <v>0</v>
      </c>
      <c r="AM40" s="77" t="n">
        <f aca="false">K40-(U40+AD40)</f>
        <v>0</v>
      </c>
      <c r="AN40" s="77" t="n">
        <f aca="false">L40-(V40+AE40)</f>
        <v>0</v>
      </c>
      <c r="AO40" s="77" t="n">
        <f aca="false">M40-(W40+AF40)</f>
        <v>0</v>
      </c>
      <c r="AP40" s="77" t="n">
        <f aca="false">N40-(X40+AG40)</f>
        <v>0</v>
      </c>
      <c r="AQ40" s="77" t="n">
        <f aca="false">O40-(Y40+AH40)</f>
        <v>0</v>
      </c>
      <c r="AR40" s="77" t="n">
        <f aca="false">P40-(Z40+AI40)</f>
        <v>0</v>
      </c>
      <c r="AS40" s="60" t="n">
        <f aca="false">(AA40+AB40+AC40)*0.05+(AD40+AE40)*0.2+(AF40+AG40+AH40+AI40)*0.05+(AJ40+AK40+AL40+AN40)*1+AM40*2+(AO40+AP40+AQ40+AR40)*0.5</f>
        <v>0</v>
      </c>
      <c r="AT40" s="78" t="s">
        <v>79</v>
      </c>
    </row>
    <row r="41" customFormat="false" ht="14.9" hidden="false" customHeight="false" outlineLevel="0" collapsed="false">
      <c r="A41" s="67"/>
      <c r="B41" s="67"/>
      <c r="C41" s="67"/>
      <c r="D41" s="64"/>
      <c r="E41" s="65"/>
      <c r="F41" s="66"/>
      <c r="G41" s="67"/>
      <c r="H41" s="68"/>
      <c r="I41" s="69"/>
      <c r="J41" s="69"/>
      <c r="K41" s="69"/>
      <c r="L41" s="69"/>
      <c r="M41" s="69"/>
      <c r="N41" s="69"/>
      <c r="O41" s="69"/>
      <c r="P41" s="69"/>
      <c r="Q41" s="51" t="n">
        <f aca="false">H41*1+I41*1+J41*1+K41*2+L41*1+M41*0.5+N41*0.5+O41*0.5+P41*0.5</f>
        <v>0</v>
      </c>
      <c r="R41" s="70"/>
      <c r="S41" s="71"/>
      <c r="T41" s="71"/>
      <c r="U41" s="71"/>
      <c r="V41" s="71"/>
      <c r="W41" s="71"/>
      <c r="X41" s="71"/>
      <c r="Y41" s="71"/>
      <c r="Z41" s="72"/>
      <c r="AA41" s="73"/>
      <c r="AB41" s="74"/>
      <c r="AC41" s="74"/>
      <c r="AD41" s="74"/>
      <c r="AE41" s="74"/>
      <c r="AF41" s="74"/>
      <c r="AG41" s="74"/>
      <c r="AH41" s="74"/>
      <c r="AI41" s="75"/>
      <c r="AJ41" s="76" t="n">
        <f aca="false">H41-(R41+AA41)</f>
        <v>0</v>
      </c>
      <c r="AK41" s="77" t="n">
        <f aca="false">I41-(S41+AB41)</f>
        <v>0</v>
      </c>
      <c r="AL41" s="77" t="n">
        <f aca="false">J41-(T41+AC41)</f>
        <v>0</v>
      </c>
      <c r="AM41" s="77" t="n">
        <f aca="false">K41-(U41+AD41)</f>
        <v>0</v>
      </c>
      <c r="AN41" s="77" t="n">
        <f aca="false">L41-(V41+AE41)</f>
        <v>0</v>
      </c>
      <c r="AO41" s="77" t="n">
        <f aca="false">M41-(W41+AF41)</f>
        <v>0</v>
      </c>
      <c r="AP41" s="77" t="n">
        <f aca="false">N41-(X41+AG41)</f>
        <v>0</v>
      </c>
      <c r="AQ41" s="77" t="n">
        <f aca="false">O41-(Y41+AH41)</f>
        <v>0</v>
      </c>
      <c r="AR41" s="77" t="n">
        <f aca="false">P41-(Z41+AI41)</f>
        <v>0</v>
      </c>
      <c r="AS41" s="60" t="n">
        <f aca="false">(AA41+AB41+AC41)*0.05+(AD41+AE41)*0.2+(AF41+AG41+AH41+AI41)*0.05+(AJ41+AK41+AL41+AN41)*1+AM41*2+(AO41+AP41+AQ41+AR41)*0.5</f>
        <v>0</v>
      </c>
      <c r="AT41" s="78" t="s">
        <v>80</v>
      </c>
    </row>
    <row r="42" customFormat="false" ht="14.9" hidden="false" customHeight="false" outlineLevel="0" collapsed="false">
      <c r="A42" s="67"/>
      <c r="B42" s="67"/>
      <c r="C42" s="67"/>
      <c r="D42" s="64"/>
      <c r="E42" s="65"/>
      <c r="F42" s="66"/>
      <c r="G42" s="67"/>
      <c r="H42" s="68"/>
      <c r="I42" s="69"/>
      <c r="J42" s="69"/>
      <c r="K42" s="69"/>
      <c r="L42" s="69"/>
      <c r="M42" s="69"/>
      <c r="N42" s="69"/>
      <c r="O42" s="69"/>
      <c r="P42" s="69"/>
      <c r="Q42" s="51" t="n">
        <f aca="false">H42*1+I42*1+J42*1+K42*2+L42*1+M42*0.5+N42*0.5+O42*0.5+P42*0.5</f>
        <v>0</v>
      </c>
      <c r="R42" s="70"/>
      <c r="S42" s="71"/>
      <c r="T42" s="71"/>
      <c r="U42" s="71"/>
      <c r="V42" s="71"/>
      <c r="W42" s="71"/>
      <c r="X42" s="71"/>
      <c r="Y42" s="71"/>
      <c r="Z42" s="72"/>
      <c r="AA42" s="73"/>
      <c r="AB42" s="74"/>
      <c r="AC42" s="74"/>
      <c r="AD42" s="74"/>
      <c r="AE42" s="74"/>
      <c r="AF42" s="74"/>
      <c r="AG42" s="74"/>
      <c r="AH42" s="74"/>
      <c r="AI42" s="75"/>
      <c r="AJ42" s="76" t="n">
        <f aca="false">H42-(R42+AA42)</f>
        <v>0</v>
      </c>
      <c r="AK42" s="77" t="n">
        <f aca="false">I42-(S42+AB42)</f>
        <v>0</v>
      </c>
      <c r="AL42" s="77" t="n">
        <f aca="false">J42-(T42+AC42)</f>
        <v>0</v>
      </c>
      <c r="AM42" s="77" t="n">
        <f aca="false">K42-(U42+AD42)</f>
        <v>0</v>
      </c>
      <c r="AN42" s="77" t="n">
        <f aca="false">L42-(V42+AE42)</f>
        <v>0</v>
      </c>
      <c r="AO42" s="77" t="n">
        <f aca="false">M42-(W42+AF42)</f>
        <v>0</v>
      </c>
      <c r="AP42" s="77" t="n">
        <f aca="false">N42-(X42+AG42)</f>
        <v>0</v>
      </c>
      <c r="AQ42" s="77" t="n">
        <f aca="false">O42-(Y42+AH42)</f>
        <v>0</v>
      </c>
      <c r="AR42" s="77" t="n">
        <f aca="false">P42-(Z42+AI42)</f>
        <v>0</v>
      </c>
      <c r="AS42" s="60" t="n">
        <f aca="false">(AA42+AB42+AC42)*0.05+(AD42+AE42)*0.2+(AF42+AG42+AH42+AI42)*0.05+(AJ42+AK42+AL42+AN42)*1+AM42*2+(AO42+AP42+AQ42+AR42)*0.5</f>
        <v>0</v>
      </c>
      <c r="AT42" s="78" t="s">
        <v>81</v>
      </c>
    </row>
    <row r="43" customFormat="false" ht="14.9" hidden="false" customHeight="false" outlineLevel="0" collapsed="false">
      <c r="A43" s="67"/>
      <c r="B43" s="67"/>
      <c r="C43" s="67"/>
      <c r="D43" s="64"/>
      <c r="E43" s="65"/>
      <c r="F43" s="66"/>
      <c r="G43" s="67"/>
      <c r="H43" s="68"/>
      <c r="I43" s="69"/>
      <c r="J43" s="69"/>
      <c r="K43" s="69"/>
      <c r="L43" s="69"/>
      <c r="M43" s="69"/>
      <c r="N43" s="69"/>
      <c r="O43" s="69"/>
      <c r="P43" s="69"/>
      <c r="Q43" s="51" t="n">
        <f aca="false">H43*1+I43*1+J43*1+K43*2+L43*1+M43*0.5+N43*0.5+O43*0.5+P43*0.5</f>
        <v>0</v>
      </c>
      <c r="R43" s="70"/>
      <c r="S43" s="71"/>
      <c r="T43" s="71"/>
      <c r="U43" s="71"/>
      <c r="V43" s="71"/>
      <c r="W43" s="71"/>
      <c r="X43" s="71"/>
      <c r="Y43" s="71"/>
      <c r="Z43" s="72"/>
      <c r="AA43" s="73"/>
      <c r="AB43" s="74"/>
      <c r="AC43" s="74"/>
      <c r="AD43" s="74"/>
      <c r="AE43" s="74"/>
      <c r="AF43" s="74"/>
      <c r="AG43" s="74"/>
      <c r="AH43" s="74"/>
      <c r="AI43" s="75"/>
      <c r="AJ43" s="76" t="n">
        <f aca="false">H43-(R43+AA43)</f>
        <v>0</v>
      </c>
      <c r="AK43" s="77" t="n">
        <f aca="false">I43-(S43+AB43)</f>
        <v>0</v>
      </c>
      <c r="AL43" s="77" t="n">
        <f aca="false">J43-(T43+AC43)</f>
        <v>0</v>
      </c>
      <c r="AM43" s="77" t="n">
        <f aca="false">K43-(U43+AD43)</f>
        <v>0</v>
      </c>
      <c r="AN43" s="77" t="n">
        <f aca="false">L43-(V43+AE43)</f>
        <v>0</v>
      </c>
      <c r="AO43" s="77" t="n">
        <f aca="false">M43-(W43+AF43)</f>
        <v>0</v>
      </c>
      <c r="AP43" s="77" t="n">
        <f aca="false">N43-(X43+AG43)</f>
        <v>0</v>
      </c>
      <c r="AQ43" s="77" t="n">
        <f aca="false">O43-(Y43+AH43)</f>
        <v>0</v>
      </c>
      <c r="AR43" s="77" t="n">
        <f aca="false">P43-(Z43+AI43)</f>
        <v>0</v>
      </c>
      <c r="AS43" s="60" t="n">
        <f aca="false">(AA43+AB43+AC43)*0.05+(AD43+AE43)*0.2+(AF43+AG43+AH43+AI43)*0.05+(AJ43+AK43+AL43+AN43)*1+AM43*2+(AO43+AP43+AQ43+AR43)*0.5</f>
        <v>0</v>
      </c>
      <c r="AT43" s="78" t="s">
        <v>82</v>
      </c>
    </row>
    <row r="44" customFormat="false" ht="14.9" hidden="false" customHeight="false" outlineLevel="0" collapsed="false">
      <c r="A44" s="67"/>
      <c r="B44" s="67"/>
      <c r="C44" s="67"/>
      <c r="D44" s="64"/>
      <c r="E44" s="65"/>
      <c r="F44" s="66"/>
      <c r="G44" s="67"/>
      <c r="H44" s="68"/>
      <c r="I44" s="69"/>
      <c r="J44" s="69"/>
      <c r="K44" s="69"/>
      <c r="L44" s="69"/>
      <c r="M44" s="69"/>
      <c r="N44" s="69"/>
      <c r="O44" s="69"/>
      <c r="P44" s="69"/>
      <c r="Q44" s="51" t="n">
        <f aca="false">H44*1+I44*1+J44*1+K44*2+L44*1+M44*0.5+N44*0.5+O44*0.5+P44*0.5</f>
        <v>0</v>
      </c>
      <c r="R44" s="70"/>
      <c r="S44" s="71"/>
      <c r="T44" s="71"/>
      <c r="U44" s="71"/>
      <c r="V44" s="71"/>
      <c r="W44" s="71"/>
      <c r="X44" s="71"/>
      <c r="Y44" s="71"/>
      <c r="Z44" s="72"/>
      <c r="AA44" s="73"/>
      <c r="AB44" s="74"/>
      <c r="AC44" s="74"/>
      <c r="AD44" s="74"/>
      <c r="AE44" s="74"/>
      <c r="AF44" s="74"/>
      <c r="AG44" s="74"/>
      <c r="AH44" s="74"/>
      <c r="AI44" s="75"/>
      <c r="AJ44" s="76" t="n">
        <f aca="false">H44-(R44+AA44)</f>
        <v>0</v>
      </c>
      <c r="AK44" s="77" t="n">
        <f aca="false">I44-(S44+AB44)</f>
        <v>0</v>
      </c>
      <c r="AL44" s="77" t="n">
        <f aca="false">J44-(T44+AC44)</f>
        <v>0</v>
      </c>
      <c r="AM44" s="77" t="n">
        <f aca="false">K44-(U44+AD44)</f>
        <v>0</v>
      </c>
      <c r="AN44" s="77" t="n">
        <f aca="false">L44-(V44+AE44)</f>
        <v>0</v>
      </c>
      <c r="AO44" s="77" t="n">
        <f aca="false">M44-(W44+AF44)</f>
        <v>0</v>
      </c>
      <c r="AP44" s="77" t="n">
        <f aca="false">N44-(X44+AG44)</f>
        <v>0</v>
      </c>
      <c r="AQ44" s="77" t="n">
        <f aca="false">O44-(Y44+AH44)</f>
        <v>0</v>
      </c>
      <c r="AR44" s="77" t="n">
        <f aca="false">P44-(Z44+AI44)</f>
        <v>0</v>
      </c>
      <c r="AS44" s="60" t="n">
        <f aca="false">(AA44+AB44+AC44)*0.05+(AD44+AE44)*0.2+(AF44+AG44+AH44+AI44)*0.05+(AJ44+AK44+AL44+AN44)*1+AM44*2+(AO44+AP44+AQ44+AR44)*0.5</f>
        <v>0</v>
      </c>
      <c r="AT44" s="78" t="s">
        <v>83</v>
      </c>
    </row>
    <row r="45" customFormat="false" ht="14.9" hidden="false" customHeight="false" outlineLevel="0" collapsed="false">
      <c r="A45" s="67"/>
      <c r="B45" s="67"/>
      <c r="C45" s="67"/>
      <c r="D45" s="64"/>
      <c r="E45" s="65"/>
      <c r="F45" s="66"/>
      <c r="G45" s="67"/>
      <c r="H45" s="68"/>
      <c r="I45" s="69"/>
      <c r="J45" s="69"/>
      <c r="K45" s="69"/>
      <c r="L45" s="69"/>
      <c r="M45" s="69"/>
      <c r="N45" s="69"/>
      <c r="O45" s="69"/>
      <c r="P45" s="69"/>
      <c r="Q45" s="51" t="n">
        <f aca="false">H45*1+I45*1+J45*1+K45*2+L45*1+M45*0.5+N45*0.5+O45*0.5+P45*0.5</f>
        <v>0</v>
      </c>
      <c r="R45" s="70"/>
      <c r="S45" s="71"/>
      <c r="T45" s="71"/>
      <c r="U45" s="71"/>
      <c r="V45" s="71"/>
      <c r="W45" s="71"/>
      <c r="X45" s="71"/>
      <c r="Y45" s="71"/>
      <c r="Z45" s="72"/>
      <c r="AA45" s="73"/>
      <c r="AB45" s="74"/>
      <c r="AC45" s="74"/>
      <c r="AD45" s="74"/>
      <c r="AE45" s="74"/>
      <c r="AF45" s="74"/>
      <c r="AG45" s="74"/>
      <c r="AH45" s="74"/>
      <c r="AI45" s="75"/>
      <c r="AJ45" s="76" t="n">
        <f aca="false">H45-(R45+AA45)</f>
        <v>0</v>
      </c>
      <c r="AK45" s="77" t="n">
        <f aca="false">I45-(S45+AB45)</f>
        <v>0</v>
      </c>
      <c r="AL45" s="77" t="n">
        <f aca="false">J45-(T45+AC45)</f>
        <v>0</v>
      </c>
      <c r="AM45" s="77" t="n">
        <f aca="false">K45-(U45+AD45)</f>
        <v>0</v>
      </c>
      <c r="AN45" s="77" t="n">
        <f aca="false">L45-(V45+AE45)</f>
        <v>0</v>
      </c>
      <c r="AO45" s="77" t="n">
        <f aca="false">M45-(W45+AF45)</f>
        <v>0</v>
      </c>
      <c r="AP45" s="77" t="n">
        <f aca="false">N45-(X45+AG45)</f>
        <v>0</v>
      </c>
      <c r="AQ45" s="77" t="n">
        <f aca="false">O45-(Y45+AH45)</f>
        <v>0</v>
      </c>
      <c r="AR45" s="77" t="n">
        <f aca="false">P45-(Z45+AI45)</f>
        <v>0</v>
      </c>
      <c r="AS45" s="60" t="n">
        <f aca="false">(AA45+AB45+AC45)*0.05+(AD45+AE45)*0.2+(AF45+AG45+AH45+AI45)*0.05+(AJ45+AK45+AL45+AN45)*1+AM45*2+(AO45+AP45+AQ45+AR45)*0.5</f>
        <v>0</v>
      </c>
      <c r="AT45" s="78" t="s">
        <v>84</v>
      </c>
    </row>
    <row r="46" customFormat="false" ht="14.9" hidden="false" customHeight="false" outlineLevel="0" collapsed="false">
      <c r="A46" s="67"/>
      <c r="B46" s="67"/>
      <c r="C46" s="67"/>
      <c r="D46" s="64"/>
      <c r="E46" s="65"/>
      <c r="F46" s="66"/>
      <c r="G46" s="67"/>
      <c r="H46" s="68"/>
      <c r="I46" s="69"/>
      <c r="J46" s="69"/>
      <c r="K46" s="69"/>
      <c r="L46" s="69"/>
      <c r="M46" s="69"/>
      <c r="N46" s="69"/>
      <c r="O46" s="69"/>
      <c r="P46" s="69"/>
      <c r="Q46" s="51" t="n">
        <f aca="false">H46*1+I46*1+J46*1+K46*2+L46*1+M46*0.5+N46*0.5+O46*0.5+P46*0.5</f>
        <v>0</v>
      </c>
      <c r="R46" s="70"/>
      <c r="S46" s="71"/>
      <c r="T46" s="71"/>
      <c r="U46" s="71"/>
      <c r="V46" s="71"/>
      <c r="W46" s="71"/>
      <c r="X46" s="71"/>
      <c r="Y46" s="71"/>
      <c r="Z46" s="72"/>
      <c r="AA46" s="73"/>
      <c r="AB46" s="74"/>
      <c r="AC46" s="74"/>
      <c r="AD46" s="74"/>
      <c r="AE46" s="74"/>
      <c r="AF46" s="74"/>
      <c r="AG46" s="74"/>
      <c r="AH46" s="74"/>
      <c r="AI46" s="75"/>
      <c r="AJ46" s="76" t="n">
        <f aca="false">H46-(R46+AA46)</f>
        <v>0</v>
      </c>
      <c r="AK46" s="77" t="n">
        <f aca="false">I46-(S46+AB46)</f>
        <v>0</v>
      </c>
      <c r="AL46" s="77" t="n">
        <f aca="false">J46-(T46+AC46)</f>
        <v>0</v>
      </c>
      <c r="AM46" s="77" t="n">
        <f aca="false">K46-(U46+AD46)</f>
        <v>0</v>
      </c>
      <c r="AN46" s="77" t="n">
        <f aca="false">L46-(V46+AE46)</f>
        <v>0</v>
      </c>
      <c r="AO46" s="77" t="n">
        <f aca="false">M46-(W46+AF46)</f>
        <v>0</v>
      </c>
      <c r="AP46" s="77" t="n">
        <f aca="false">N46-(X46+AG46)</f>
        <v>0</v>
      </c>
      <c r="AQ46" s="77" t="n">
        <f aca="false">O46-(Y46+AH46)</f>
        <v>0</v>
      </c>
      <c r="AR46" s="77" t="n">
        <f aca="false">P46-(Z46+AI46)</f>
        <v>0</v>
      </c>
      <c r="AS46" s="60" t="n">
        <f aca="false">(AA46+AB46+AC46)*0.05+(AD46+AE46)*0.2+(AF46+AG46+AH46+AI46)*0.05+(AJ46+AK46+AL46+AN46)*1+AM46*2+(AO46+AP46+AQ46+AR46)*0.5</f>
        <v>0</v>
      </c>
      <c r="AT46" s="78" t="s">
        <v>85</v>
      </c>
    </row>
    <row r="47" customFormat="false" ht="14.9" hidden="false" customHeight="false" outlineLevel="0" collapsed="false">
      <c r="A47" s="67"/>
      <c r="B47" s="67"/>
      <c r="C47" s="67"/>
      <c r="D47" s="64"/>
      <c r="E47" s="65"/>
      <c r="F47" s="66"/>
      <c r="G47" s="67"/>
      <c r="H47" s="68"/>
      <c r="I47" s="69"/>
      <c r="J47" s="69"/>
      <c r="K47" s="69"/>
      <c r="L47" s="69"/>
      <c r="M47" s="69"/>
      <c r="N47" s="69"/>
      <c r="O47" s="69"/>
      <c r="P47" s="69"/>
      <c r="Q47" s="51" t="n">
        <f aca="false">H47*1+I47*1+J47*1+K47*2+L47*1+M47*0.5+N47*0.5+O47*0.5+P47*0.5</f>
        <v>0</v>
      </c>
      <c r="R47" s="70"/>
      <c r="S47" s="71"/>
      <c r="T47" s="71"/>
      <c r="U47" s="71"/>
      <c r="V47" s="71"/>
      <c r="W47" s="71"/>
      <c r="X47" s="71"/>
      <c r="Y47" s="71"/>
      <c r="Z47" s="72"/>
      <c r="AA47" s="73"/>
      <c r="AB47" s="74"/>
      <c r="AC47" s="74"/>
      <c r="AD47" s="74"/>
      <c r="AE47" s="74"/>
      <c r="AF47" s="74"/>
      <c r="AG47" s="74"/>
      <c r="AH47" s="74"/>
      <c r="AI47" s="75"/>
      <c r="AJ47" s="76" t="n">
        <f aca="false">H47-(R47+AA47)</f>
        <v>0</v>
      </c>
      <c r="AK47" s="77" t="n">
        <f aca="false">I47-(S47+AB47)</f>
        <v>0</v>
      </c>
      <c r="AL47" s="77" t="n">
        <f aca="false">J47-(T47+AC47)</f>
        <v>0</v>
      </c>
      <c r="AM47" s="77" t="n">
        <f aca="false">K47-(U47+AD47)</f>
        <v>0</v>
      </c>
      <c r="AN47" s="77" t="n">
        <f aca="false">L47-(V47+AE47)</f>
        <v>0</v>
      </c>
      <c r="AO47" s="77" t="n">
        <f aca="false">M47-(W47+AF47)</f>
        <v>0</v>
      </c>
      <c r="AP47" s="77" t="n">
        <f aca="false">N47-(X47+AG47)</f>
        <v>0</v>
      </c>
      <c r="AQ47" s="77" t="n">
        <f aca="false">O47-(Y47+AH47)</f>
        <v>0</v>
      </c>
      <c r="AR47" s="77" t="n">
        <f aca="false">P47-(Z47+AI47)</f>
        <v>0</v>
      </c>
      <c r="AS47" s="60" t="n">
        <f aca="false">(AA47+AB47+AC47)*0.05+(AD47+AE47)*0.2+(AF47+AG47+AH47+AI47)*0.05+(AJ47+AK47+AL47+AN47)*1+AM47*2+(AO47+AP47+AQ47+AR47)*0.5</f>
        <v>0</v>
      </c>
      <c r="AT47" s="78" t="s">
        <v>86</v>
      </c>
    </row>
    <row r="48" customFormat="false" ht="14.9" hidden="false" customHeight="false" outlineLevel="0" collapsed="false">
      <c r="A48" s="67"/>
      <c r="B48" s="67"/>
      <c r="C48" s="67"/>
      <c r="D48" s="64"/>
      <c r="E48" s="65"/>
      <c r="F48" s="66"/>
      <c r="G48" s="67"/>
      <c r="H48" s="68"/>
      <c r="I48" s="69"/>
      <c r="J48" s="69"/>
      <c r="K48" s="69"/>
      <c r="L48" s="69"/>
      <c r="M48" s="69"/>
      <c r="N48" s="69"/>
      <c r="O48" s="69"/>
      <c r="P48" s="69"/>
      <c r="Q48" s="51" t="n">
        <f aca="false">H48*1+I48*1+J48*1+K48*2+L48*1+M48*0.5+N48*0.5+O48*0.5+P48*0.5</f>
        <v>0</v>
      </c>
      <c r="R48" s="70"/>
      <c r="S48" s="71"/>
      <c r="T48" s="71"/>
      <c r="U48" s="71"/>
      <c r="V48" s="71"/>
      <c r="W48" s="71"/>
      <c r="X48" s="71"/>
      <c r="Y48" s="71"/>
      <c r="Z48" s="72"/>
      <c r="AA48" s="73"/>
      <c r="AB48" s="74"/>
      <c r="AC48" s="74"/>
      <c r="AD48" s="74"/>
      <c r="AE48" s="74"/>
      <c r="AF48" s="74"/>
      <c r="AG48" s="74"/>
      <c r="AH48" s="74"/>
      <c r="AI48" s="75"/>
      <c r="AJ48" s="76" t="n">
        <f aca="false">H48-(R48+AA48)</f>
        <v>0</v>
      </c>
      <c r="AK48" s="77" t="n">
        <f aca="false">I48-(S48+AB48)</f>
        <v>0</v>
      </c>
      <c r="AL48" s="77" t="n">
        <f aca="false">J48-(T48+AC48)</f>
        <v>0</v>
      </c>
      <c r="AM48" s="77" t="n">
        <f aca="false">K48-(U48+AD48)</f>
        <v>0</v>
      </c>
      <c r="AN48" s="77" t="n">
        <f aca="false">L48-(V48+AE48)</f>
        <v>0</v>
      </c>
      <c r="AO48" s="77" t="n">
        <f aca="false">M48-(W48+AF48)</f>
        <v>0</v>
      </c>
      <c r="AP48" s="77" t="n">
        <f aca="false">N48-(X48+AG48)</f>
        <v>0</v>
      </c>
      <c r="AQ48" s="77" t="n">
        <f aca="false">O48-(Y48+AH48)</f>
        <v>0</v>
      </c>
      <c r="AR48" s="77" t="n">
        <f aca="false">P48-(Z48+AI48)</f>
        <v>0</v>
      </c>
      <c r="AS48" s="60" t="n">
        <f aca="false">(AA48+AB48+AC48)*0.05+(AD48+AE48)*0.2+(AF48+AG48+AH48+AI48)*0.05+(AJ48+AK48+AL48+AN48)*1+AM48*2+(AO48+AP48+AQ48+AR48)*0.5</f>
        <v>0</v>
      </c>
      <c r="AT48" s="78" t="s">
        <v>87</v>
      </c>
    </row>
    <row r="49" customFormat="false" ht="14.9" hidden="false" customHeight="false" outlineLevel="0" collapsed="false">
      <c r="A49" s="67"/>
      <c r="B49" s="67"/>
      <c r="C49" s="67"/>
      <c r="D49" s="64"/>
      <c r="E49" s="65"/>
      <c r="F49" s="66"/>
      <c r="G49" s="67"/>
      <c r="H49" s="68"/>
      <c r="I49" s="69"/>
      <c r="J49" s="69"/>
      <c r="K49" s="69"/>
      <c r="L49" s="69"/>
      <c r="M49" s="69"/>
      <c r="N49" s="69"/>
      <c r="O49" s="69"/>
      <c r="P49" s="69"/>
      <c r="Q49" s="51" t="n">
        <f aca="false">H49*1+I49*1+J49*1+K49*2+L49*1+M49*0.5+N49*0.5+O49*0.5+P49*0.5</f>
        <v>0</v>
      </c>
      <c r="R49" s="70"/>
      <c r="S49" s="71"/>
      <c r="T49" s="71"/>
      <c r="U49" s="71"/>
      <c r="V49" s="71"/>
      <c r="W49" s="71"/>
      <c r="X49" s="71"/>
      <c r="Y49" s="71"/>
      <c r="Z49" s="72"/>
      <c r="AA49" s="73"/>
      <c r="AB49" s="74"/>
      <c r="AC49" s="74"/>
      <c r="AD49" s="74"/>
      <c r="AE49" s="74"/>
      <c r="AF49" s="74"/>
      <c r="AG49" s="74"/>
      <c r="AH49" s="74"/>
      <c r="AI49" s="75"/>
      <c r="AJ49" s="76" t="n">
        <f aca="false">H49-(R49+AA49)</f>
        <v>0</v>
      </c>
      <c r="AK49" s="77" t="n">
        <f aca="false">I49-(S49+AB49)</f>
        <v>0</v>
      </c>
      <c r="AL49" s="77" t="n">
        <f aca="false">J49-(T49+AC49)</f>
        <v>0</v>
      </c>
      <c r="AM49" s="77" t="n">
        <f aca="false">K49-(U49+AD49)</f>
        <v>0</v>
      </c>
      <c r="AN49" s="77" t="n">
        <f aca="false">L49-(V49+AE49)</f>
        <v>0</v>
      </c>
      <c r="AO49" s="77" t="n">
        <f aca="false">M49-(W49+AF49)</f>
        <v>0</v>
      </c>
      <c r="AP49" s="77" t="n">
        <f aca="false">N49-(X49+AG49)</f>
        <v>0</v>
      </c>
      <c r="AQ49" s="77" t="n">
        <f aca="false">O49-(Y49+AH49)</f>
        <v>0</v>
      </c>
      <c r="AR49" s="77" t="n">
        <f aca="false">P49-(Z49+AI49)</f>
        <v>0</v>
      </c>
      <c r="AS49" s="60" t="n">
        <f aca="false">(AA49+AB49+AC49)*0.05+(AD49+AE49)*0.2+(AF49+AG49+AH49+AI49)*0.05+(AJ49+AK49+AL49+AN49)*1+AM49*2+(AO49+AP49+AQ49+AR49)*0.5</f>
        <v>0</v>
      </c>
      <c r="AT49" s="78" t="s">
        <v>88</v>
      </c>
    </row>
    <row r="50" customFormat="false" ht="14.9" hidden="false" customHeight="false" outlineLevel="0" collapsed="false">
      <c r="A50" s="67"/>
      <c r="B50" s="67"/>
      <c r="C50" s="67"/>
      <c r="D50" s="64"/>
      <c r="E50" s="65"/>
      <c r="F50" s="66"/>
      <c r="G50" s="67"/>
      <c r="H50" s="68"/>
      <c r="I50" s="69"/>
      <c r="J50" s="69"/>
      <c r="K50" s="69"/>
      <c r="L50" s="69"/>
      <c r="M50" s="69"/>
      <c r="N50" s="69"/>
      <c r="O50" s="69"/>
      <c r="P50" s="69"/>
      <c r="Q50" s="51" t="n">
        <f aca="false">H50*1+I50*1+J50*1+K50*2+L50*1+M50*0.5+N50*0.5+O50*0.5+P50*0.5</f>
        <v>0</v>
      </c>
      <c r="R50" s="70"/>
      <c r="S50" s="71"/>
      <c r="T50" s="71"/>
      <c r="U50" s="71"/>
      <c r="V50" s="71"/>
      <c r="W50" s="71"/>
      <c r="X50" s="71"/>
      <c r="Y50" s="71"/>
      <c r="Z50" s="72"/>
      <c r="AA50" s="73"/>
      <c r="AB50" s="74"/>
      <c r="AC50" s="74"/>
      <c r="AD50" s="74"/>
      <c r="AE50" s="74"/>
      <c r="AF50" s="74"/>
      <c r="AG50" s="74"/>
      <c r="AH50" s="74"/>
      <c r="AI50" s="75"/>
      <c r="AJ50" s="76" t="n">
        <f aca="false">H50-(R50+AA50)</f>
        <v>0</v>
      </c>
      <c r="AK50" s="77" t="n">
        <f aca="false">I50-(S50+AB50)</f>
        <v>0</v>
      </c>
      <c r="AL50" s="77" t="n">
        <f aca="false">J50-(T50+AC50)</f>
        <v>0</v>
      </c>
      <c r="AM50" s="77" t="n">
        <f aca="false">K50-(U50+AD50)</f>
        <v>0</v>
      </c>
      <c r="AN50" s="77" t="n">
        <f aca="false">L50-(V50+AE50)</f>
        <v>0</v>
      </c>
      <c r="AO50" s="77" t="n">
        <f aca="false">M50-(W50+AF50)</f>
        <v>0</v>
      </c>
      <c r="AP50" s="77" t="n">
        <f aca="false">N50-(X50+AG50)</f>
        <v>0</v>
      </c>
      <c r="AQ50" s="77" t="n">
        <f aca="false">O50-(Y50+AH50)</f>
        <v>0</v>
      </c>
      <c r="AR50" s="77" t="n">
        <f aca="false">P50-(Z50+AI50)</f>
        <v>0</v>
      </c>
      <c r="AS50" s="60" t="n">
        <f aca="false">(AA50+AB50+AC50)*0.05+(AD50+AE50)*0.2+(AF50+AG50+AH50+AI50)*0.05+(AJ50+AK50+AL50+AN50)*1+AM50*2+(AO50+AP50+AQ50+AR50)*0.5</f>
        <v>0</v>
      </c>
      <c r="AT50" s="78" t="s">
        <v>89</v>
      </c>
    </row>
    <row r="51" customFormat="false" ht="14.9" hidden="false" customHeight="false" outlineLevel="0" collapsed="false">
      <c r="A51" s="67"/>
      <c r="B51" s="67"/>
      <c r="C51" s="67"/>
      <c r="D51" s="64"/>
      <c r="E51" s="65"/>
      <c r="F51" s="66"/>
      <c r="G51" s="67"/>
      <c r="H51" s="68"/>
      <c r="I51" s="69"/>
      <c r="J51" s="69"/>
      <c r="K51" s="69"/>
      <c r="L51" s="69"/>
      <c r="M51" s="69"/>
      <c r="N51" s="69"/>
      <c r="O51" s="69"/>
      <c r="P51" s="69"/>
      <c r="Q51" s="51" t="n">
        <f aca="false">H51*1+I51*1+J51*1+K51*2+L51*1+M51*0.5+N51*0.5+O51*0.5+P51*0.5</f>
        <v>0</v>
      </c>
      <c r="R51" s="70"/>
      <c r="S51" s="71"/>
      <c r="T51" s="71"/>
      <c r="U51" s="71"/>
      <c r="V51" s="71"/>
      <c r="W51" s="71"/>
      <c r="X51" s="71"/>
      <c r="Y51" s="71"/>
      <c r="Z51" s="72"/>
      <c r="AA51" s="73"/>
      <c r="AB51" s="74"/>
      <c r="AC51" s="74"/>
      <c r="AD51" s="74"/>
      <c r="AE51" s="74"/>
      <c r="AF51" s="74"/>
      <c r="AG51" s="74"/>
      <c r="AH51" s="74"/>
      <c r="AI51" s="75"/>
      <c r="AJ51" s="76" t="n">
        <f aca="false">H51-(R51+AA51)</f>
        <v>0</v>
      </c>
      <c r="AK51" s="77" t="n">
        <f aca="false">I51-(S51+AB51)</f>
        <v>0</v>
      </c>
      <c r="AL51" s="77" t="n">
        <f aca="false">J51-(T51+AC51)</f>
        <v>0</v>
      </c>
      <c r="AM51" s="77" t="n">
        <f aca="false">K51-(U51+AD51)</f>
        <v>0</v>
      </c>
      <c r="AN51" s="77" t="n">
        <f aca="false">L51-(V51+AE51)</f>
        <v>0</v>
      </c>
      <c r="AO51" s="77" t="n">
        <f aca="false">M51-(W51+AF51)</f>
        <v>0</v>
      </c>
      <c r="AP51" s="77" t="n">
        <f aca="false">N51-(X51+AG51)</f>
        <v>0</v>
      </c>
      <c r="AQ51" s="77" t="n">
        <f aca="false">O51-(Y51+AH51)</f>
        <v>0</v>
      </c>
      <c r="AR51" s="77" t="n">
        <f aca="false">P51-(Z51+AI51)</f>
        <v>0</v>
      </c>
      <c r="AS51" s="60" t="n">
        <f aca="false">(AA51+AB51+AC51)*0.05+(AD51+AE51)*0.2+(AF51+AG51+AH51+AI51)*0.05+(AJ51+AK51+AL51+AN51)*1+AM51*2+(AO51+AP51+AQ51+AR51)*0.5</f>
        <v>0</v>
      </c>
      <c r="AT51" s="78" t="s">
        <v>90</v>
      </c>
    </row>
    <row r="52" customFormat="false" ht="14.9" hidden="false" customHeight="false" outlineLevel="0" collapsed="false">
      <c r="A52" s="67"/>
      <c r="B52" s="67"/>
      <c r="C52" s="67"/>
      <c r="D52" s="64"/>
      <c r="E52" s="65"/>
      <c r="F52" s="66"/>
      <c r="G52" s="67"/>
      <c r="H52" s="68"/>
      <c r="I52" s="69"/>
      <c r="J52" s="69"/>
      <c r="K52" s="69"/>
      <c r="L52" s="69"/>
      <c r="M52" s="69"/>
      <c r="N52" s="69"/>
      <c r="O52" s="69"/>
      <c r="P52" s="69"/>
      <c r="Q52" s="51" t="n">
        <f aca="false">H52*1+I52*1+J52*1+K52*2+L52*1+M52*0.5+N52*0.5+O52*0.5+P52*0.5</f>
        <v>0</v>
      </c>
      <c r="R52" s="70"/>
      <c r="S52" s="71"/>
      <c r="T52" s="71"/>
      <c r="U52" s="71"/>
      <c r="V52" s="71"/>
      <c r="W52" s="71"/>
      <c r="X52" s="71"/>
      <c r="Y52" s="71"/>
      <c r="Z52" s="72"/>
      <c r="AA52" s="73"/>
      <c r="AB52" s="74"/>
      <c r="AC52" s="74"/>
      <c r="AD52" s="74"/>
      <c r="AE52" s="74"/>
      <c r="AF52" s="74"/>
      <c r="AG52" s="74"/>
      <c r="AH52" s="74"/>
      <c r="AI52" s="75"/>
      <c r="AJ52" s="76" t="n">
        <f aca="false">H52-(R52+AA52)</f>
        <v>0</v>
      </c>
      <c r="AK52" s="77" t="n">
        <f aca="false">I52-(S52+AB52)</f>
        <v>0</v>
      </c>
      <c r="AL52" s="77" t="n">
        <f aca="false">J52-(T52+AC52)</f>
        <v>0</v>
      </c>
      <c r="AM52" s="77" t="n">
        <f aca="false">K52-(U52+AD52)</f>
        <v>0</v>
      </c>
      <c r="AN52" s="77" t="n">
        <f aca="false">L52-(V52+AE52)</f>
        <v>0</v>
      </c>
      <c r="AO52" s="77" t="n">
        <f aca="false">M52-(W52+AF52)</f>
        <v>0</v>
      </c>
      <c r="AP52" s="77" t="n">
        <f aca="false">N52-(X52+AG52)</f>
        <v>0</v>
      </c>
      <c r="AQ52" s="77" t="n">
        <f aca="false">O52-(Y52+AH52)</f>
        <v>0</v>
      </c>
      <c r="AR52" s="77" t="n">
        <f aca="false">P52-(Z52+AI52)</f>
        <v>0</v>
      </c>
      <c r="AS52" s="60" t="n">
        <f aca="false">(AA52+AB52+AC52)*0.05+(AD52+AE52)*0.2+(AF52+AG52+AH52+AI52)*0.05+(AJ52+AK52+AL52+AN52)*1+AM52*2+(AO52+AP52+AQ52+AR52)*0.5</f>
        <v>0</v>
      </c>
      <c r="AT52" s="78" t="s">
        <v>91</v>
      </c>
    </row>
    <row r="53" customFormat="false" ht="14.9" hidden="false" customHeight="false" outlineLevel="0" collapsed="false">
      <c r="A53" s="67"/>
      <c r="B53" s="67"/>
      <c r="C53" s="67"/>
      <c r="D53" s="64"/>
      <c r="E53" s="65"/>
      <c r="F53" s="66"/>
      <c r="G53" s="67"/>
      <c r="H53" s="68"/>
      <c r="I53" s="69"/>
      <c r="J53" s="69"/>
      <c r="K53" s="69"/>
      <c r="L53" s="69"/>
      <c r="M53" s="69"/>
      <c r="N53" s="69"/>
      <c r="O53" s="69"/>
      <c r="P53" s="69"/>
      <c r="Q53" s="51" t="n">
        <f aca="false">H53*1+I53*1+J53*1+K53*2+L53*1+M53*0.5+N53*0.5+O53*0.5+P53*0.5</f>
        <v>0</v>
      </c>
      <c r="R53" s="70"/>
      <c r="S53" s="71"/>
      <c r="T53" s="71"/>
      <c r="U53" s="71"/>
      <c r="V53" s="71"/>
      <c r="W53" s="71"/>
      <c r="X53" s="71"/>
      <c r="Y53" s="71"/>
      <c r="Z53" s="72"/>
      <c r="AA53" s="73"/>
      <c r="AB53" s="74"/>
      <c r="AC53" s="74"/>
      <c r="AD53" s="74"/>
      <c r="AE53" s="74"/>
      <c r="AF53" s="74"/>
      <c r="AG53" s="74"/>
      <c r="AH53" s="74"/>
      <c r="AI53" s="75"/>
      <c r="AJ53" s="76" t="n">
        <f aca="false">H53-(R53+AA53)</f>
        <v>0</v>
      </c>
      <c r="AK53" s="77" t="n">
        <f aca="false">I53-(S53+AB53)</f>
        <v>0</v>
      </c>
      <c r="AL53" s="77" t="n">
        <f aca="false">J53-(T53+AC53)</f>
        <v>0</v>
      </c>
      <c r="AM53" s="77" t="n">
        <f aca="false">K53-(U53+AD53)</f>
        <v>0</v>
      </c>
      <c r="AN53" s="77" t="n">
        <f aca="false">L53-(V53+AE53)</f>
        <v>0</v>
      </c>
      <c r="AO53" s="77" t="n">
        <f aca="false">M53-(W53+AF53)</f>
        <v>0</v>
      </c>
      <c r="AP53" s="77" t="n">
        <f aca="false">N53-(X53+AG53)</f>
        <v>0</v>
      </c>
      <c r="AQ53" s="77" t="n">
        <f aca="false">O53-(Y53+AH53)</f>
        <v>0</v>
      </c>
      <c r="AR53" s="77" t="n">
        <f aca="false">P53-(Z53+AI53)</f>
        <v>0</v>
      </c>
      <c r="AS53" s="60" t="n">
        <f aca="false">(AA53+AB53+AC53)*0.05+(AD53+AE53)*0.2+(AF53+AG53+AH53+AI53)*0.05+(AJ53+AK53+AL53+AN53)*1+AM53*2+(AO53+AP53+AQ53+AR53)*0.5</f>
        <v>0</v>
      </c>
      <c r="AT53" s="78" t="s">
        <v>92</v>
      </c>
    </row>
    <row r="54" customFormat="false" ht="14.9" hidden="false" customHeight="false" outlineLevel="0" collapsed="false">
      <c r="A54" s="67"/>
      <c r="B54" s="67"/>
      <c r="C54" s="67"/>
      <c r="D54" s="64"/>
      <c r="E54" s="65"/>
      <c r="F54" s="66"/>
      <c r="G54" s="67"/>
      <c r="H54" s="68"/>
      <c r="I54" s="69"/>
      <c r="J54" s="69"/>
      <c r="K54" s="69"/>
      <c r="L54" s="69"/>
      <c r="M54" s="69"/>
      <c r="N54" s="69"/>
      <c r="O54" s="69"/>
      <c r="P54" s="69"/>
      <c r="Q54" s="51" t="n">
        <f aca="false">H54*1+I54*1+J54*1+K54*2+L54*1+M54*0.5+N54*0.5+O54*0.5+P54*0.5</f>
        <v>0</v>
      </c>
      <c r="R54" s="70"/>
      <c r="S54" s="71"/>
      <c r="T54" s="71"/>
      <c r="U54" s="71"/>
      <c r="V54" s="71"/>
      <c r="W54" s="71"/>
      <c r="X54" s="71"/>
      <c r="Y54" s="71"/>
      <c r="Z54" s="72"/>
      <c r="AA54" s="73"/>
      <c r="AB54" s="74"/>
      <c r="AC54" s="74"/>
      <c r="AD54" s="74"/>
      <c r="AE54" s="74"/>
      <c r="AF54" s="74"/>
      <c r="AG54" s="74"/>
      <c r="AH54" s="74"/>
      <c r="AI54" s="75"/>
      <c r="AJ54" s="76" t="n">
        <f aca="false">H54-(R54+AA54)</f>
        <v>0</v>
      </c>
      <c r="AK54" s="77" t="n">
        <f aca="false">I54-(S54+AB54)</f>
        <v>0</v>
      </c>
      <c r="AL54" s="77" t="n">
        <f aca="false">J54-(T54+AC54)</f>
        <v>0</v>
      </c>
      <c r="AM54" s="77" t="n">
        <f aca="false">K54-(U54+AD54)</f>
        <v>0</v>
      </c>
      <c r="AN54" s="77" t="n">
        <f aca="false">L54-(V54+AE54)</f>
        <v>0</v>
      </c>
      <c r="AO54" s="77" t="n">
        <f aca="false">M54-(W54+AF54)</f>
        <v>0</v>
      </c>
      <c r="AP54" s="77" t="n">
        <f aca="false">N54-(X54+AG54)</f>
        <v>0</v>
      </c>
      <c r="AQ54" s="77" t="n">
        <f aca="false">O54-(Y54+AH54)</f>
        <v>0</v>
      </c>
      <c r="AR54" s="77" t="n">
        <f aca="false">P54-(Z54+AI54)</f>
        <v>0</v>
      </c>
      <c r="AS54" s="60" t="n">
        <f aca="false">(AA54+AB54+AC54)*0.05+(AD54+AE54)*0.2+(AF54+AG54+AH54+AI54)*0.05+(AJ54+AK54+AL54+AN54)*1+AM54*2+(AO54+AP54+AQ54+AR54)*0.5</f>
        <v>0</v>
      </c>
      <c r="AT54" s="78" t="s">
        <v>93</v>
      </c>
    </row>
    <row r="55" customFormat="false" ht="14.9" hidden="false" customHeight="false" outlineLevel="0" collapsed="false">
      <c r="A55" s="67"/>
      <c r="B55" s="67"/>
      <c r="C55" s="67"/>
      <c r="D55" s="64"/>
      <c r="E55" s="65"/>
      <c r="F55" s="66"/>
      <c r="G55" s="67"/>
      <c r="H55" s="68"/>
      <c r="I55" s="69"/>
      <c r="J55" s="69"/>
      <c r="K55" s="69"/>
      <c r="L55" s="69"/>
      <c r="M55" s="69"/>
      <c r="N55" s="69"/>
      <c r="O55" s="69"/>
      <c r="P55" s="69"/>
      <c r="Q55" s="51" t="n">
        <f aca="false">H55*1+I55*1+J55*1+K55*2+L55*1+M55*0.5+N55*0.5+O55*0.5+P55*0.5</f>
        <v>0</v>
      </c>
      <c r="R55" s="70"/>
      <c r="S55" s="71"/>
      <c r="T55" s="71"/>
      <c r="U55" s="71"/>
      <c r="V55" s="71"/>
      <c r="W55" s="71"/>
      <c r="X55" s="71"/>
      <c r="Y55" s="71"/>
      <c r="Z55" s="72"/>
      <c r="AA55" s="73"/>
      <c r="AB55" s="74"/>
      <c r="AC55" s="74"/>
      <c r="AD55" s="74"/>
      <c r="AE55" s="74"/>
      <c r="AF55" s="74"/>
      <c r="AG55" s="74"/>
      <c r="AH55" s="74"/>
      <c r="AI55" s="75"/>
      <c r="AJ55" s="76" t="n">
        <f aca="false">H55-(R55+AA55)</f>
        <v>0</v>
      </c>
      <c r="AK55" s="77" t="n">
        <f aca="false">I55-(S55+AB55)</f>
        <v>0</v>
      </c>
      <c r="AL55" s="77" t="n">
        <f aca="false">J55-(T55+AC55)</f>
        <v>0</v>
      </c>
      <c r="AM55" s="77" t="n">
        <f aca="false">K55-(U55+AD55)</f>
        <v>0</v>
      </c>
      <c r="AN55" s="77" t="n">
        <f aca="false">L55-(V55+AE55)</f>
        <v>0</v>
      </c>
      <c r="AO55" s="77" t="n">
        <f aca="false">M55-(W55+AF55)</f>
        <v>0</v>
      </c>
      <c r="AP55" s="77" t="n">
        <f aca="false">N55-(X55+AG55)</f>
        <v>0</v>
      </c>
      <c r="AQ55" s="77" t="n">
        <f aca="false">O55-(Y55+AH55)</f>
        <v>0</v>
      </c>
      <c r="AR55" s="77" t="n">
        <f aca="false">P55-(Z55+AI55)</f>
        <v>0</v>
      </c>
      <c r="AS55" s="60" t="n">
        <f aca="false">(AA55+AB55+AC55)*0.05+(AD55+AE55)*0.2+(AF55+AG55+AH55+AI55)*0.05+(AJ55+AK55+AL55+AN55)*1+AM55*2+(AO55+AP55+AQ55+AR55)*0.5</f>
        <v>0</v>
      </c>
      <c r="AT55" s="78" t="s">
        <v>94</v>
      </c>
    </row>
    <row r="56" customFormat="false" ht="14.9" hidden="false" customHeight="false" outlineLevel="0" collapsed="false">
      <c r="A56" s="67"/>
      <c r="B56" s="67"/>
      <c r="C56" s="67"/>
      <c r="D56" s="64"/>
      <c r="E56" s="65"/>
      <c r="F56" s="66"/>
      <c r="G56" s="67"/>
      <c r="H56" s="68"/>
      <c r="I56" s="69"/>
      <c r="J56" s="69"/>
      <c r="K56" s="69"/>
      <c r="L56" s="69"/>
      <c r="M56" s="69"/>
      <c r="N56" s="69"/>
      <c r="O56" s="69"/>
      <c r="P56" s="69"/>
      <c r="Q56" s="51" t="n">
        <f aca="false">H56*1+I56*1+J56*1+K56*2+L56*1+M56*0.5+N56*0.5+O56*0.5+P56*0.5</f>
        <v>0</v>
      </c>
      <c r="R56" s="70"/>
      <c r="S56" s="71"/>
      <c r="T56" s="71"/>
      <c r="U56" s="71"/>
      <c r="V56" s="71"/>
      <c r="W56" s="71"/>
      <c r="X56" s="71"/>
      <c r="Y56" s="71"/>
      <c r="Z56" s="72"/>
      <c r="AA56" s="73"/>
      <c r="AB56" s="74"/>
      <c r="AC56" s="74"/>
      <c r="AD56" s="74"/>
      <c r="AE56" s="74"/>
      <c r="AF56" s="74"/>
      <c r="AG56" s="74"/>
      <c r="AH56" s="74"/>
      <c r="AI56" s="75"/>
      <c r="AJ56" s="76" t="n">
        <f aca="false">H56-(R56+AA56)</f>
        <v>0</v>
      </c>
      <c r="AK56" s="77" t="n">
        <f aca="false">I56-(S56+AB56)</f>
        <v>0</v>
      </c>
      <c r="AL56" s="77" t="n">
        <f aca="false">J56-(T56+AC56)</f>
        <v>0</v>
      </c>
      <c r="AM56" s="77" t="n">
        <f aca="false">K56-(U56+AD56)</f>
        <v>0</v>
      </c>
      <c r="AN56" s="77" t="n">
        <f aca="false">L56-(V56+AE56)</f>
        <v>0</v>
      </c>
      <c r="AO56" s="77" t="n">
        <f aca="false">M56-(W56+AF56)</f>
        <v>0</v>
      </c>
      <c r="AP56" s="77" t="n">
        <f aca="false">N56-(X56+AG56)</f>
        <v>0</v>
      </c>
      <c r="AQ56" s="77" t="n">
        <f aca="false">O56-(Y56+AH56)</f>
        <v>0</v>
      </c>
      <c r="AR56" s="77" t="n">
        <f aca="false">P56-(Z56+AI56)</f>
        <v>0</v>
      </c>
      <c r="AS56" s="60" t="n">
        <f aca="false">(AA56+AB56+AC56)*0.05+(AD56+AE56)*0.2+(AF56+AG56+AH56+AI56)*0.05+(AJ56+AK56+AL56+AN56)*1+AM56*2+(AO56+AP56+AQ56+AR56)*0.5</f>
        <v>0</v>
      </c>
      <c r="AT56" s="78" t="s">
        <v>95</v>
      </c>
    </row>
    <row r="57" customFormat="false" ht="14.9" hidden="false" customHeight="false" outlineLevel="0" collapsed="false">
      <c r="A57" s="67"/>
      <c r="B57" s="67"/>
      <c r="C57" s="67"/>
      <c r="D57" s="64"/>
      <c r="E57" s="65"/>
      <c r="F57" s="66"/>
      <c r="G57" s="67"/>
      <c r="H57" s="68"/>
      <c r="I57" s="69"/>
      <c r="J57" s="69"/>
      <c r="K57" s="69"/>
      <c r="L57" s="69"/>
      <c r="M57" s="69"/>
      <c r="N57" s="69"/>
      <c r="O57" s="69"/>
      <c r="P57" s="69"/>
      <c r="Q57" s="51" t="n">
        <f aca="false">H57*1+I57*1+J57*1+K57*2+L57*1+M57*0.5+N57*0.5+O57*0.5+P57*0.5</f>
        <v>0</v>
      </c>
      <c r="R57" s="70"/>
      <c r="S57" s="71"/>
      <c r="T57" s="71"/>
      <c r="U57" s="71"/>
      <c r="V57" s="71"/>
      <c r="W57" s="71"/>
      <c r="X57" s="71"/>
      <c r="Y57" s="71"/>
      <c r="Z57" s="72"/>
      <c r="AA57" s="73"/>
      <c r="AB57" s="74"/>
      <c r="AC57" s="74"/>
      <c r="AD57" s="74"/>
      <c r="AE57" s="74"/>
      <c r="AF57" s="74"/>
      <c r="AG57" s="74"/>
      <c r="AH57" s="74"/>
      <c r="AI57" s="75"/>
      <c r="AJ57" s="76" t="n">
        <f aca="false">H57-(R57+AA57)</f>
        <v>0</v>
      </c>
      <c r="AK57" s="77" t="n">
        <f aca="false">I57-(S57+AB57)</f>
        <v>0</v>
      </c>
      <c r="AL57" s="77" t="n">
        <f aca="false">J57-(T57+AC57)</f>
        <v>0</v>
      </c>
      <c r="AM57" s="77" t="n">
        <f aca="false">K57-(U57+AD57)</f>
        <v>0</v>
      </c>
      <c r="AN57" s="77" t="n">
        <f aca="false">L57-(V57+AE57)</f>
        <v>0</v>
      </c>
      <c r="AO57" s="77" t="n">
        <f aca="false">M57-(W57+AF57)</f>
        <v>0</v>
      </c>
      <c r="AP57" s="77" t="n">
        <f aca="false">N57-(X57+AG57)</f>
        <v>0</v>
      </c>
      <c r="AQ57" s="77" t="n">
        <f aca="false">O57-(Y57+AH57)</f>
        <v>0</v>
      </c>
      <c r="AR57" s="77" t="n">
        <f aca="false">P57-(Z57+AI57)</f>
        <v>0</v>
      </c>
      <c r="AS57" s="60" t="n">
        <f aca="false">(AA57+AB57+AC57)*0.05+(AD57+AE57)*0.2+(AF57+AG57+AH57+AI57)*0.05+(AJ57+AK57+AL57+AN57)*1+AM57*2+(AO57+AP57+AQ57+AR57)*0.5</f>
        <v>0</v>
      </c>
      <c r="AT57" s="78" t="s">
        <v>96</v>
      </c>
    </row>
    <row r="58" customFormat="false" ht="14.9" hidden="false" customHeight="false" outlineLevel="0" collapsed="false">
      <c r="A58" s="67"/>
      <c r="B58" s="67"/>
      <c r="C58" s="67"/>
      <c r="D58" s="64"/>
      <c r="E58" s="65"/>
      <c r="F58" s="66"/>
      <c r="G58" s="67"/>
      <c r="H58" s="68"/>
      <c r="I58" s="69"/>
      <c r="J58" s="69"/>
      <c r="K58" s="69"/>
      <c r="L58" s="69"/>
      <c r="M58" s="69"/>
      <c r="N58" s="69"/>
      <c r="O58" s="69"/>
      <c r="P58" s="69"/>
      <c r="Q58" s="51" t="n">
        <f aca="false">H58*1+I58*1+J58*1+K58*2+L58*1+M58*0.5+N58*0.5+O58*0.5+P58*0.5</f>
        <v>0</v>
      </c>
      <c r="R58" s="70"/>
      <c r="S58" s="71"/>
      <c r="T58" s="71"/>
      <c r="U58" s="71"/>
      <c r="V58" s="71"/>
      <c r="W58" s="71"/>
      <c r="X58" s="71"/>
      <c r="Y58" s="71"/>
      <c r="Z58" s="72"/>
      <c r="AA58" s="73"/>
      <c r="AB58" s="74"/>
      <c r="AC58" s="74"/>
      <c r="AD58" s="74"/>
      <c r="AE58" s="74"/>
      <c r="AF58" s="74"/>
      <c r="AG58" s="74"/>
      <c r="AH58" s="74"/>
      <c r="AI58" s="75"/>
      <c r="AJ58" s="76" t="n">
        <f aca="false">H58-(R58+AA58)</f>
        <v>0</v>
      </c>
      <c r="AK58" s="77" t="n">
        <f aca="false">I58-(S58+AB58)</f>
        <v>0</v>
      </c>
      <c r="AL58" s="77" t="n">
        <f aca="false">J58-(T58+AC58)</f>
        <v>0</v>
      </c>
      <c r="AM58" s="77" t="n">
        <f aca="false">K58-(U58+AD58)</f>
        <v>0</v>
      </c>
      <c r="AN58" s="77" t="n">
        <f aca="false">L58-(V58+AE58)</f>
        <v>0</v>
      </c>
      <c r="AO58" s="77" t="n">
        <f aca="false">M58-(W58+AF58)</f>
        <v>0</v>
      </c>
      <c r="AP58" s="77" t="n">
        <f aca="false">N58-(X58+AG58)</f>
        <v>0</v>
      </c>
      <c r="AQ58" s="77" t="n">
        <f aca="false">O58-(Y58+AH58)</f>
        <v>0</v>
      </c>
      <c r="AR58" s="77" t="n">
        <f aca="false">P58-(Z58+AI58)</f>
        <v>0</v>
      </c>
      <c r="AS58" s="60" t="n">
        <f aca="false">(AA58+AB58+AC58)*0.05+(AD58+AE58)*0.2+(AF58+AG58+AH58+AI58)*0.05+(AJ58+AK58+AL58+AN58)*1+AM58*2+(AO58+AP58+AQ58+AR58)*0.5</f>
        <v>0</v>
      </c>
      <c r="AT58" s="78" t="s">
        <v>97</v>
      </c>
    </row>
    <row r="59" customFormat="false" ht="14.9" hidden="false" customHeight="false" outlineLevel="0" collapsed="false">
      <c r="A59" s="67"/>
      <c r="B59" s="67"/>
      <c r="C59" s="67"/>
      <c r="D59" s="64"/>
      <c r="E59" s="65"/>
      <c r="F59" s="66"/>
      <c r="G59" s="67"/>
      <c r="H59" s="68"/>
      <c r="I59" s="69"/>
      <c r="J59" s="69"/>
      <c r="K59" s="69"/>
      <c r="L59" s="69"/>
      <c r="M59" s="69"/>
      <c r="N59" s="69"/>
      <c r="O59" s="69"/>
      <c r="P59" s="69"/>
      <c r="Q59" s="51" t="n">
        <f aca="false">H59*1+I59*1+J59*1+K59*2+L59*1+M59*0.5+N59*0.5+O59*0.5+P59*0.5</f>
        <v>0</v>
      </c>
      <c r="R59" s="70"/>
      <c r="S59" s="71"/>
      <c r="T59" s="71"/>
      <c r="U59" s="71"/>
      <c r="V59" s="71"/>
      <c r="W59" s="71"/>
      <c r="X59" s="71"/>
      <c r="Y59" s="71"/>
      <c r="Z59" s="72"/>
      <c r="AA59" s="73"/>
      <c r="AB59" s="74"/>
      <c r="AC59" s="74"/>
      <c r="AD59" s="74"/>
      <c r="AE59" s="74"/>
      <c r="AF59" s="74"/>
      <c r="AG59" s="74"/>
      <c r="AH59" s="74"/>
      <c r="AI59" s="75"/>
      <c r="AJ59" s="76" t="n">
        <f aca="false">H59-(R59+AA59)</f>
        <v>0</v>
      </c>
      <c r="AK59" s="77" t="n">
        <f aca="false">I59-(S59+AB59)</f>
        <v>0</v>
      </c>
      <c r="AL59" s="77" t="n">
        <f aca="false">J59-(T59+AC59)</f>
        <v>0</v>
      </c>
      <c r="AM59" s="77" t="n">
        <f aca="false">K59-(U59+AD59)</f>
        <v>0</v>
      </c>
      <c r="AN59" s="77" t="n">
        <f aca="false">L59-(V59+AE59)</f>
        <v>0</v>
      </c>
      <c r="AO59" s="77" t="n">
        <f aca="false">M59-(W59+AF59)</f>
        <v>0</v>
      </c>
      <c r="AP59" s="77" t="n">
        <f aca="false">N59-(X59+AG59)</f>
        <v>0</v>
      </c>
      <c r="AQ59" s="77" t="n">
        <f aca="false">O59-(Y59+AH59)</f>
        <v>0</v>
      </c>
      <c r="AR59" s="77" t="n">
        <f aca="false">P59-(Z59+AI59)</f>
        <v>0</v>
      </c>
      <c r="AS59" s="60" t="n">
        <f aca="false">(AA59+AB59+AC59)*0.05+(AD59+AE59)*0.2+(AF59+AG59+AH59+AI59)*0.05+(AJ59+AK59+AL59+AN59)*1+AM59*2+(AO59+AP59+AQ59+AR59)*0.5</f>
        <v>0</v>
      </c>
      <c r="AT59" s="78" t="s">
        <v>98</v>
      </c>
    </row>
    <row r="60" customFormat="false" ht="14.9" hidden="false" customHeight="false" outlineLevel="0" collapsed="false">
      <c r="A60" s="67"/>
      <c r="B60" s="67"/>
      <c r="C60" s="67"/>
      <c r="D60" s="64"/>
      <c r="E60" s="65"/>
      <c r="F60" s="66"/>
      <c r="G60" s="67"/>
      <c r="H60" s="68"/>
      <c r="I60" s="69"/>
      <c r="J60" s="69"/>
      <c r="K60" s="69"/>
      <c r="L60" s="69"/>
      <c r="M60" s="69"/>
      <c r="N60" s="69"/>
      <c r="O60" s="69"/>
      <c r="P60" s="69"/>
      <c r="Q60" s="51" t="n">
        <f aca="false">H60*1+I60*1+J60*1+K60*2+L60*1+M60*0.5+N60*0.5+O60*0.5+P60*0.5</f>
        <v>0</v>
      </c>
      <c r="R60" s="70"/>
      <c r="S60" s="71"/>
      <c r="T60" s="71"/>
      <c r="U60" s="71"/>
      <c r="V60" s="71"/>
      <c r="W60" s="71"/>
      <c r="X60" s="71"/>
      <c r="Y60" s="71"/>
      <c r="Z60" s="72"/>
      <c r="AA60" s="73"/>
      <c r="AB60" s="74"/>
      <c r="AC60" s="74"/>
      <c r="AD60" s="74"/>
      <c r="AE60" s="74"/>
      <c r="AF60" s="74"/>
      <c r="AG60" s="74"/>
      <c r="AH60" s="74"/>
      <c r="AI60" s="75"/>
      <c r="AJ60" s="76" t="n">
        <f aca="false">H60-(R60+AA60)</f>
        <v>0</v>
      </c>
      <c r="AK60" s="77" t="n">
        <f aca="false">I60-(S60+AB60)</f>
        <v>0</v>
      </c>
      <c r="AL60" s="77" t="n">
        <f aca="false">J60-(T60+AC60)</f>
        <v>0</v>
      </c>
      <c r="AM60" s="77" t="n">
        <f aca="false">K60-(U60+AD60)</f>
        <v>0</v>
      </c>
      <c r="AN60" s="77" t="n">
        <f aca="false">L60-(V60+AE60)</f>
        <v>0</v>
      </c>
      <c r="AO60" s="77" t="n">
        <f aca="false">M60-(W60+AF60)</f>
        <v>0</v>
      </c>
      <c r="AP60" s="77" t="n">
        <f aca="false">N60-(X60+AG60)</f>
        <v>0</v>
      </c>
      <c r="AQ60" s="77" t="n">
        <f aca="false">O60-(Y60+AH60)</f>
        <v>0</v>
      </c>
      <c r="AR60" s="77" t="n">
        <f aca="false">P60-(Z60+AI60)</f>
        <v>0</v>
      </c>
      <c r="AS60" s="60" t="n">
        <f aca="false">(AA60+AB60+AC60)*0.05+(AD60+AE60)*0.2+(AF60+AG60+AH60+AI60)*0.05+(AJ60+AK60+AL60+AN60)*1+AM60*2+(AO60+AP60+AQ60+AR60)*0.5</f>
        <v>0</v>
      </c>
      <c r="AT60" s="78" t="s">
        <v>99</v>
      </c>
    </row>
    <row r="61" customFormat="false" ht="14.9" hidden="false" customHeight="false" outlineLevel="0" collapsed="false">
      <c r="A61" s="67"/>
      <c r="B61" s="67"/>
      <c r="C61" s="67"/>
      <c r="D61" s="64"/>
      <c r="E61" s="65"/>
      <c r="F61" s="66"/>
      <c r="G61" s="67"/>
      <c r="H61" s="68"/>
      <c r="I61" s="69"/>
      <c r="J61" s="69"/>
      <c r="K61" s="69"/>
      <c r="L61" s="69"/>
      <c r="M61" s="69"/>
      <c r="N61" s="69"/>
      <c r="O61" s="69"/>
      <c r="P61" s="69"/>
      <c r="Q61" s="51" t="n">
        <f aca="false">H61*1+I61*1+J61*1+K61*2+L61*1+M61*0.5+N61*0.5+O61*0.5+P61*0.5</f>
        <v>0</v>
      </c>
      <c r="R61" s="70"/>
      <c r="S61" s="71"/>
      <c r="T61" s="71"/>
      <c r="U61" s="71"/>
      <c r="V61" s="71"/>
      <c r="W61" s="71"/>
      <c r="X61" s="71"/>
      <c r="Y61" s="71"/>
      <c r="Z61" s="72"/>
      <c r="AA61" s="73"/>
      <c r="AB61" s="74"/>
      <c r="AC61" s="74"/>
      <c r="AD61" s="74"/>
      <c r="AE61" s="74"/>
      <c r="AF61" s="74"/>
      <c r="AG61" s="74"/>
      <c r="AH61" s="74"/>
      <c r="AI61" s="75"/>
      <c r="AJ61" s="76" t="n">
        <f aca="false">H61-(R61+AA61)</f>
        <v>0</v>
      </c>
      <c r="AK61" s="77" t="n">
        <f aca="false">I61-(S61+AB61)</f>
        <v>0</v>
      </c>
      <c r="AL61" s="77" t="n">
        <f aca="false">J61-(T61+AC61)</f>
        <v>0</v>
      </c>
      <c r="AM61" s="77" t="n">
        <f aca="false">K61-(U61+AD61)</f>
        <v>0</v>
      </c>
      <c r="AN61" s="77" t="n">
        <f aca="false">L61-(V61+AE61)</f>
        <v>0</v>
      </c>
      <c r="AO61" s="77" t="n">
        <f aca="false">M61-(W61+AF61)</f>
        <v>0</v>
      </c>
      <c r="AP61" s="77" t="n">
        <f aca="false">N61-(X61+AG61)</f>
        <v>0</v>
      </c>
      <c r="AQ61" s="77" t="n">
        <f aca="false">O61-(Y61+AH61)</f>
        <v>0</v>
      </c>
      <c r="AR61" s="77" t="n">
        <f aca="false">P61-(Z61+AI61)</f>
        <v>0</v>
      </c>
      <c r="AS61" s="60" t="n">
        <f aca="false">(AA61+AB61+AC61)*0.05+(AD61+AE61)*0.2+(AF61+AG61+AH61+AI61)*0.05+(AJ61+AK61+AL61+AN61)*1+AM61*2+(AO61+AP61+AQ61+AR61)*0.5</f>
        <v>0</v>
      </c>
      <c r="AT61" s="78" t="s">
        <v>100</v>
      </c>
    </row>
    <row r="62" customFormat="false" ht="14.9" hidden="false" customHeight="false" outlineLevel="0" collapsed="false">
      <c r="A62" s="67"/>
      <c r="B62" s="67"/>
      <c r="C62" s="67"/>
      <c r="D62" s="64"/>
      <c r="E62" s="65"/>
      <c r="F62" s="66"/>
      <c r="G62" s="67"/>
      <c r="H62" s="68"/>
      <c r="I62" s="69"/>
      <c r="J62" s="69"/>
      <c r="K62" s="69"/>
      <c r="L62" s="69"/>
      <c r="M62" s="69"/>
      <c r="N62" s="69"/>
      <c r="O62" s="69"/>
      <c r="P62" s="69"/>
      <c r="Q62" s="51" t="n">
        <f aca="false">H62*1+I62*1+J62*1+K62*2+L62*1+M62*0.5+N62*0.5+O62*0.5+P62*0.5</f>
        <v>0</v>
      </c>
      <c r="R62" s="70"/>
      <c r="S62" s="71"/>
      <c r="T62" s="71"/>
      <c r="U62" s="71"/>
      <c r="V62" s="71"/>
      <c r="W62" s="71"/>
      <c r="X62" s="71"/>
      <c r="Y62" s="71"/>
      <c r="Z62" s="72"/>
      <c r="AA62" s="73"/>
      <c r="AB62" s="74"/>
      <c r="AC62" s="74"/>
      <c r="AD62" s="74"/>
      <c r="AE62" s="74"/>
      <c r="AF62" s="74"/>
      <c r="AG62" s="74"/>
      <c r="AH62" s="74"/>
      <c r="AI62" s="75"/>
      <c r="AJ62" s="76" t="n">
        <f aca="false">H62-(R62+AA62)</f>
        <v>0</v>
      </c>
      <c r="AK62" s="77" t="n">
        <f aca="false">I62-(S62+AB62)</f>
        <v>0</v>
      </c>
      <c r="AL62" s="77" t="n">
        <f aca="false">J62-(T62+AC62)</f>
        <v>0</v>
      </c>
      <c r="AM62" s="77" t="n">
        <f aca="false">K62-(U62+AD62)</f>
        <v>0</v>
      </c>
      <c r="AN62" s="77" t="n">
        <f aca="false">L62-(V62+AE62)</f>
        <v>0</v>
      </c>
      <c r="AO62" s="77" t="n">
        <f aca="false">M62-(W62+AF62)</f>
        <v>0</v>
      </c>
      <c r="AP62" s="77" t="n">
        <f aca="false">N62-(X62+AG62)</f>
        <v>0</v>
      </c>
      <c r="AQ62" s="77" t="n">
        <f aca="false">O62-(Y62+AH62)</f>
        <v>0</v>
      </c>
      <c r="AR62" s="77" t="n">
        <f aca="false">P62-(Z62+AI62)</f>
        <v>0</v>
      </c>
      <c r="AS62" s="60" t="n">
        <f aca="false">(AA62+AB62+AC62)*0.05+(AD62+AE62)*0.2+(AF62+AG62+AH62+AI62)*0.05+(AJ62+AK62+AL62+AN62)*1+AM62*2+(AO62+AP62+AQ62+AR62)*0.5</f>
        <v>0</v>
      </c>
      <c r="AT62" s="78" t="s">
        <v>101</v>
      </c>
    </row>
    <row r="63" customFormat="false" ht="14.9" hidden="false" customHeight="false" outlineLevel="0" collapsed="false">
      <c r="A63" s="67"/>
      <c r="B63" s="67"/>
      <c r="C63" s="67"/>
      <c r="D63" s="64"/>
      <c r="E63" s="65"/>
      <c r="F63" s="66"/>
      <c r="G63" s="67"/>
      <c r="H63" s="68"/>
      <c r="I63" s="69"/>
      <c r="J63" s="69"/>
      <c r="K63" s="69"/>
      <c r="L63" s="69"/>
      <c r="M63" s="69"/>
      <c r="N63" s="69"/>
      <c r="O63" s="69"/>
      <c r="P63" s="69"/>
      <c r="Q63" s="51" t="n">
        <f aca="false">H63*1+I63*1+J63*1+K63*2+L63*1+M63*0.5+N63*0.5+O63*0.5+P63*0.5</f>
        <v>0</v>
      </c>
      <c r="R63" s="70"/>
      <c r="S63" s="71"/>
      <c r="T63" s="71"/>
      <c r="U63" s="71"/>
      <c r="V63" s="71"/>
      <c r="W63" s="71"/>
      <c r="X63" s="71"/>
      <c r="Y63" s="71"/>
      <c r="Z63" s="72"/>
      <c r="AA63" s="73"/>
      <c r="AB63" s="74"/>
      <c r="AC63" s="74"/>
      <c r="AD63" s="74"/>
      <c r="AE63" s="74"/>
      <c r="AF63" s="74"/>
      <c r="AG63" s="74"/>
      <c r="AH63" s="74"/>
      <c r="AI63" s="75"/>
      <c r="AJ63" s="76" t="n">
        <f aca="false">H63-(R63+AA63)</f>
        <v>0</v>
      </c>
      <c r="AK63" s="77" t="n">
        <f aca="false">I63-(S63+AB63)</f>
        <v>0</v>
      </c>
      <c r="AL63" s="77" t="n">
        <f aca="false">J63-(T63+AC63)</f>
        <v>0</v>
      </c>
      <c r="AM63" s="77" t="n">
        <f aca="false">K63-(U63+AD63)</f>
        <v>0</v>
      </c>
      <c r="AN63" s="77" t="n">
        <f aca="false">L63-(V63+AE63)</f>
        <v>0</v>
      </c>
      <c r="AO63" s="77" t="n">
        <f aca="false">M63-(W63+AF63)</f>
        <v>0</v>
      </c>
      <c r="AP63" s="77" t="n">
        <f aca="false">N63-(X63+AG63)</f>
        <v>0</v>
      </c>
      <c r="AQ63" s="77" t="n">
        <f aca="false">O63-(Y63+AH63)</f>
        <v>0</v>
      </c>
      <c r="AR63" s="77" t="n">
        <f aca="false">P63-(Z63+AI63)</f>
        <v>0</v>
      </c>
      <c r="AS63" s="60" t="n">
        <f aca="false">(AA63+AB63+AC63)*0.05+(AD63+AE63)*0.2+(AF63+AG63+AH63+AI63)*0.05+(AJ63+AK63+AL63+AN63)*1+AM63*2+(AO63+AP63+AQ63+AR63)*0.5</f>
        <v>0</v>
      </c>
      <c r="AT63" s="78" t="s">
        <v>102</v>
      </c>
    </row>
    <row r="64" customFormat="false" ht="14.9" hidden="false" customHeight="false" outlineLevel="0" collapsed="false">
      <c r="A64" s="67"/>
      <c r="B64" s="67"/>
      <c r="C64" s="67"/>
      <c r="D64" s="64"/>
      <c r="E64" s="65"/>
      <c r="F64" s="66"/>
      <c r="G64" s="67"/>
      <c r="H64" s="68"/>
      <c r="I64" s="69"/>
      <c r="J64" s="69"/>
      <c r="K64" s="69"/>
      <c r="L64" s="69"/>
      <c r="M64" s="69"/>
      <c r="N64" s="69"/>
      <c r="O64" s="69"/>
      <c r="P64" s="69"/>
      <c r="Q64" s="51" t="n">
        <f aca="false">H64*1+I64*1+J64*1+K64*2+L64*1+M64*0.5+N64*0.5+O64*0.5+P64*0.5</f>
        <v>0</v>
      </c>
      <c r="R64" s="70"/>
      <c r="S64" s="71"/>
      <c r="T64" s="71"/>
      <c r="U64" s="71"/>
      <c r="V64" s="71"/>
      <c r="W64" s="71"/>
      <c r="X64" s="71"/>
      <c r="Y64" s="71"/>
      <c r="Z64" s="72"/>
      <c r="AA64" s="73"/>
      <c r="AB64" s="74"/>
      <c r="AC64" s="74"/>
      <c r="AD64" s="74"/>
      <c r="AE64" s="74"/>
      <c r="AF64" s="74"/>
      <c r="AG64" s="74"/>
      <c r="AH64" s="74"/>
      <c r="AI64" s="75"/>
      <c r="AJ64" s="76" t="n">
        <f aca="false">H64-(R64+AA64)</f>
        <v>0</v>
      </c>
      <c r="AK64" s="77" t="n">
        <f aca="false">I64-(S64+AB64)</f>
        <v>0</v>
      </c>
      <c r="AL64" s="77" t="n">
        <f aca="false">J64-(T64+AC64)</f>
        <v>0</v>
      </c>
      <c r="AM64" s="77" t="n">
        <f aca="false">K64-(U64+AD64)</f>
        <v>0</v>
      </c>
      <c r="AN64" s="77" t="n">
        <f aca="false">L64-(V64+AE64)</f>
        <v>0</v>
      </c>
      <c r="AO64" s="77" t="n">
        <f aca="false">M64-(W64+AF64)</f>
        <v>0</v>
      </c>
      <c r="AP64" s="77" t="n">
        <f aca="false">N64-(X64+AG64)</f>
        <v>0</v>
      </c>
      <c r="AQ64" s="77" t="n">
        <f aca="false">O64-(Y64+AH64)</f>
        <v>0</v>
      </c>
      <c r="AR64" s="77" t="n">
        <f aca="false">P64-(Z64+AI64)</f>
        <v>0</v>
      </c>
      <c r="AS64" s="60" t="n">
        <f aca="false">(AA64+AB64+AC64)*0.05+(AD64+AE64)*0.2+(AF64+AG64+AH64+AI64)*0.05+(AJ64+AK64+AL64+AN64)*1+AM64*2+(AO64+AP64+AQ64+AR64)*0.5</f>
        <v>0</v>
      </c>
      <c r="AT64" s="78" t="s">
        <v>103</v>
      </c>
    </row>
    <row r="65" customFormat="false" ht="14.9" hidden="false" customHeight="false" outlineLevel="0" collapsed="false">
      <c r="A65" s="67"/>
      <c r="B65" s="67"/>
      <c r="C65" s="67"/>
      <c r="D65" s="64"/>
      <c r="E65" s="65"/>
      <c r="F65" s="66"/>
      <c r="G65" s="67"/>
      <c r="H65" s="68"/>
      <c r="I65" s="69"/>
      <c r="J65" s="69"/>
      <c r="K65" s="69"/>
      <c r="L65" s="69"/>
      <c r="M65" s="69"/>
      <c r="N65" s="69"/>
      <c r="O65" s="69"/>
      <c r="P65" s="69"/>
      <c r="Q65" s="51" t="n">
        <f aca="false">H65*1+I65*1+J65*1+K65*2+L65*1+M65*0.5+N65*0.5+O65*0.5+P65*0.5</f>
        <v>0</v>
      </c>
      <c r="R65" s="70"/>
      <c r="S65" s="71"/>
      <c r="T65" s="71"/>
      <c r="U65" s="71"/>
      <c r="V65" s="71"/>
      <c r="W65" s="71"/>
      <c r="X65" s="71"/>
      <c r="Y65" s="71"/>
      <c r="Z65" s="72"/>
      <c r="AA65" s="73"/>
      <c r="AB65" s="74"/>
      <c r="AC65" s="74"/>
      <c r="AD65" s="74"/>
      <c r="AE65" s="74"/>
      <c r="AF65" s="74"/>
      <c r="AG65" s="74"/>
      <c r="AH65" s="74"/>
      <c r="AI65" s="75"/>
      <c r="AJ65" s="76" t="n">
        <f aca="false">H65-(R65+AA65)</f>
        <v>0</v>
      </c>
      <c r="AK65" s="77" t="n">
        <f aca="false">I65-(S65+AB65)</f>
        <v>0</v>
      </c>
      <c r="AL65" s="77" t="n">
        <f aca="false">J65-(T65+AC65)</f>
        <v>0</v>
      </c>
      <c r="AM65" s="77" t="n">
        <f aca="false">K65-(U65+AD65)</f>
        <v>0</v>
      </c>
      <c r="AN65" s="77" t="n">
        <f aca="false">L65-(V65+AE65)</f>
        <v>0</v>
      </c>
      <c r="AO65" s="77" t="n">
        <f aca="false">M65-(W65+AF65)</f>
        <v>0</v>
      </c>
      <c r="AP65" s="77" t="n">
        <f aca="false">N65-(X65+AG65)</f>
        <v>0</v>
      </c>
      <c r="AQ65" s="77" t="n">
        <f aca="false">O65-(Y65+AH65)</f>
        <v>0</v>
      </c>
      <c r="AR65" s="77" t="n">
        <f aca="false">P65-(Z65+AI65)</f>
        <v>0</v>
      </c>
      <c r="AS65" s="60" t="n">
        <f aca="false">(AA65+AB65+AC65)*0.05+(AD65+AE65)*0.2+(AF65+AG65+AH65+AI65)*0.05+(AJ65+AK65+AL65+AN65)*1+AM65*2+(AO65+AP65+AQ65+AR65)*0.5</f>
        <v>0</v>
      </c>
      <c r="AT65" s="78" t="s">
        <v>104</v>
      </c>
    </row>
    <row r="66" customFormat="false" ht="14.9" hidden="false" customHeight="false" outlineLevel="0" collapsed="false">
      <c r="A66" s="67"/>
      <c r="B66" s="67"/>
      <c r="C66" s="67"/>
      <c r="D66" s="64"/>
      <c r="E66" s="65"/>
      <c r="F66" s="66"/>
      <c r="G66" s="67"/>
      <c r="H66" s="68"/>
      <c r="I66" s="69"/>
      <c r="J66" s="69"/>
      <c r="K66" s="69"/>
      <c r="L66" s="69"/>
      <c r="M66" s="69"/>
      <c r="N66" s="69"/>
      <c r="O66" s="69"/>
      <c r="P66" s="69"/>
      <c r="Q66" s="51" t="n">
        <f aca="false">H66*1+I66*1+J66*1+K66*2+L66*1+M66*0.5+N66*0.5+O66*0.5+P66*0.5</f>
        <v>0</v>
      </c>
      <c r="R66" s="70"/>
      <c r="S66" s="71"/>
      <c r="T66" s="71"/>
      <c r="U66" s="71"/>
      <c r="V66" s="71"/>
      <c r="W66" s="71"/>
      <c r="X66" s="71"/>
      <c r="Y66" s="71"/>
      <c r="Z66" s="72"/>
      <c r="AA66" s="73"/>
      <c r="AB66" s="74"/>
      <c r="AC66" s="74"/>
      <c r="AD66" s="74"/>
      <c r="AE66" s="74"/>
      <c r="AF66" s="74"/>
      <c r="AG66" s="74"/>
      <c r="AH66" s="74"/>
      <c r="AI66" s="75"/>
      <c r="AJ66" s="76" t="n">
        <f aca="false">H66-(R66+AA66)</f>
        <v>0</v>
      </c>
      <c r="AK66" s="77" t="n">
        <f aca="false">I66-(S66+AB66)</f>
        <v>0</v>
      </c>
      <c r="AL66" s="77" t="n">
        <f aca="false">J66-(T66+AC66)</f>
        <v>0</v>
      </c>
      <c r="AM66" s="77" t="n">
        <f aca="false">K66-(U66+AD66)</f>
        <v>0</v>
      </c>
      <c r="AN66" s="77" t="n">
        <f aca="false">L66-(V66+AE66)</f>
        <v>0</v>
      </c>
      <c r="AO66" s="77" t="n">
        <f aca="false">M66-(W66+AF66)</f>
        <v>0</v>
      </c>
      <c r="AP66" s="77" t="n">
        <f aca="false">N66-(X66+AG66)</f>
        <v>0</v>
      </c>
      <c r="AQ66" s="77" t="n">
        <f aca="false">O66-(Y66+AH66)</f>
        <v>0</v>
      </c>
      <c r="AR66" s="77" t="n">
        <f aca="false">P66-(Z66+AI66)</f>
        <v>0</v>
      </c>
      <c r="AS66" s="60" t="n">
        <f aca="false">(AA66+AB66+AC66)*0.05+(AD66+AE66)*0.2+(AF66+AG66+AH66+AI66)*0.05+(AJ66+AK66+AL66+AN66)*1+AM66*2+(AO66+AP66+AQ66+AR66)*0.5</f>
        <v>0</v>
      </c>
      <c r="AT66" s="78" t="s">
        <v>105</v>
      </c>
    </row>
    <row r="67" customFormat="false" ht="14.9" hidden="false" customHeight="false" outlineLevel="0" collapsed="false">
      <c r="A67" s="67"/>
      <c r="B67" s="67"/>
      <c r="C67" s="67"/>
      <c r="D67" s="64"/>
      <c r="E67" s="65"/>
      <c r="F67" s="66"/>
      <c r="G67" s="67"/>
      <c r="H67" s="68"/>
      <c r="I67" s="69"/>
      <c r="J67" s="69"/>
      <c r="K67" s="69"/>
      <c r="L67" s="69"/>
      <c r="M67" s="69"/>
      <c r="N67" s="69"/>
      <c r="O67" s="69"/>
      <c r="P67" s="69"/>
      <c r="Q67" s="51" t="n">
        <f aca="false">H67*1+I67*1+J67*1+K67*2+L67*1+M67*0.5+N67*0.5+O67*0.5+P67*0.5</f>
        <v>0</v>
      </c>
      <c r="R67" s="70"/>
      <c r="S67" s="71"/>
      <c r="T67" s="71"/>
      <c r="U67" s="71"/>
      <c r="V67" s="71"/>
      <c r="W67" s="71"/>
      <c r="X67" s="71"/>
      <c r="Y67" s="71"/>
      <c r="Z67" s="72"/>
      <c r="AA67" s="73"/>
      <c r="AB67" s="74"/>
      <c r="AC67" s="74"/>
      <c r="AD67" s="74"/>
      <c r="AE67" s="74"/>
      <c r="AF67" s="74"/>
      <c r="AG67" s="74"/>
      <c r="AH67" s="74"/>
      <c r="AI67" s="75"/>
      <c r="AJ67" s="76" t="n">
        <f aca="false">H67-(R67+AA67)</f>
        <v>0</v>
      </c>
      <c r="AK67" s="77" t="n">
        <f aca="false">I67-(S67+AB67)</f>
        <v>0</v>
      </c>
      <c r="AL67" s="77" t="n">
        <f aca="false">J67-(T67+AC67)</f>
        <v>0</v>
      </c>
      <c r="AM67" s="77" t="n">
        <f aca="false">K67-(U67+AD67)</f>
        <v>0</v>
      </c>
      <c r="AN67" s="77" t="n">
        <f aca="false">L67-(V67+AE67)</f>
        <v>0</v>
      </c>
      <c r="AO67" s="77" t="n">
        <f aca="false">M67-(W67+AF67)</f>
        <v>0</v>
      </c>
      <c r="AP67" s="77" t="n">
        <f aca="false">N67-(X67+AG67)</f>
        <v>0</v>
      </c>
      <c r="AQ67" s="77" t="n">
        <f aca="false">O67-(Y67+AH67)</f>
        <v>0</v>
      </c>
      <c r="AR67" s="77" t="n">
        <f aca="false">P67-(Z67+AI67)</f>
        <v>0</v>
      </c>
      <c r="AS67" s="60" t="n">
        <f aca="false">(AA67+AB67+AC67)*0.05+(AD67+AE67)*0.2+(AF67+AG67+AH67+AI67)*0.05+(AJ67+AK67+AL67+AN67)*1+AM67*2+(AO67+AP67+AQ67+AR67)*0.5</f>
        <v>0</v>
      </c>
      <c r="AT67" s="78" t="s">
        <v>106</v>
      </c>
    </row>
    <row r="68" customFormat="false" ht="14.9" hidden="false" customHeight="false" outlineLevel="0" collapsed="false">
      <c r="A68" s="67"/>
      <c r="B68" s="67"/>
      <c r="C68" s="67"/>
      <c r="D68" s="64"/>
      <c r="E68" s="65"/>
      <c r="F68" s="66"/>
      <c r="G68" s="67"/>
      <c r="H68" s="68"/>
      <c r="I68" s="69"/>
      <c r="J68" s="69"/>
      <c r="K68" s="69"/>
      <c r="L68" s="69"/>
      <c r="M68" s="69"/>
      <c r="N68" s="69"/>
      <c r="O68" s="69"/>
      <c r="P68" s="69"/>
      <c r="Q68" s="51" t="n">
        <f aca="false">H68*1+I68*1+J68*1+K68*2+L68*1+M68*0.5+N68*0.5+O68*0.5+P68*0.5</f>
        <v>0</v>
      </c>
      <c r="R68" s="70"/>
      <c r="S68" s="71"/>
      <c r="T68" s="71"/>
      <c r="U68" s="71"/>
      <c r="V68" s="71"/>
      <c r="W68" s="71"/>
      <c r="X68" s="71"/>
      <c r="Y68" s="71"/>
      <c r="Z68" s="72"/>
      <c r="AA68" s="73"/>
      <c r="AB68" s="74"/>
      <c r="AC68" s="74"/>
      <c r="AD68" s="74"/>
      <c r="AE68" s="74"/>
      <c r="AF68" s="74"/>
      <c r="AG68" s="74"/>
      <c r="AH68" s="74"/>
      <c r="AI68" s="75"/>
      <c r="AJ68" s="76" t="n">
        <f aca="false">H68-(R68+AA68)</f>
        <v>0</v>
      </c>
      <c r="AK68" s="77" t="n">
        <f aca="false">I68-(S68+AB68)</f>
        <v>0</v>
      </c>
      <c r="AL68" s="77" t="n">
        <f aca="false">J68-(T68+AC68)</f>
        <v>0</v>
      </c>
      <c r="AM68" s="77" t="n">
        <f aca="false">K68-(U68+AD68)</f>
        <v>0</v>
      </c>
      <c r="AN68" s="77" t="n">
        <f aca="false">L68-(V68+AE68)</f>
        <v>0</v>
      </c>
      <c r="AO68" s="77" t="n">
        <f aca="false">M68-(W68+AF68)</f>
        <v>0</v>
      </c>
      <c r="AP68" s="77" t="n">
        <f aca="false">N68-(X68+AG68)</f>
        <v>0</v>
      </c>
      <c r="AQ68" s="77" t="n">
        <f aca="false">O68-(Y68+AH68)</f>
        <v>0</v>
      </c>
      <c r="AR68" s="77" t="n">
        <f aca="false">P68-(Z68+AI68)</f>
        <v>0</v>
      </c>
      <c r="AS68" s="60" t="n">
        <f aca="false">(AA68+AB68+AC68)*0.05+(AD68+AE68)*0.2+(AF68+AG68+AH68+AI68)*0.05+(AJ68+AK68+AL68+AN68)*1+AM68*2+(AO68+AP68+AQ68+AR68)*0.5</f>
        <v>0</v>
      </c>
      <c r="AT68" s="78" t="s">
        <v>107</v>
      </c>
    </row>
    <row r="69" customFormat="false" ht="14.9" hidden="false" customHeight="false" outlineLevel="0" collapsed="false">
      <c r="A69" s="67"/>
      <c r="B69" s="67"/>
      <c r="C69" s="67"/>
      <c r="D69" s="64"/>
      <c r="E69" s="65"/>
      <c r="F69" s="66"/>
      <c r="G69" s="67"/>
      <c r="H69" s="68"/>
      <c r="I69" s="69"/>
      <c r="J69" s="69"/>
      <c r="K69" s="69"/>
      <c r="L69" s="69"/>
      <c r="M69" s="69"/>
      <c r="N69" s="69"/>
      <c r="O69" s="69"/>
      <c r="P69" s="69"/>
      <c r="Q69" s="51" t="n">
        <f aca="false">H69*1+I69*1+J69*1+K69*2+L69*1+M69*0.5+N69*0.5+O69*0.5+P69*0.5</f>
        <v>0</v>
      </c>
      <c r="R69" s="70"/>
      <c r="S69" s="71"/>
      <c r="T69" s="71"/>
      <c r="U69" s="71"/>
      <c r="V69" s="71"/>
      <c r="W69" s="71"/>
      <c r="X69" s="71"/>
      <c r="Y69" s="71"/>
      <c r="Z69" s="72"/>
      <c r="AA69" s="73"/>
      <c r="AB69" s="74"/>
      <c r="AC69" s="74"/>
      <c r="AD69" s="74"/>
      <c r="AE69" s="74"/>
      <c r="AF69" s="74"/>
      <c r="AG69" s="74"/>
      <c r="AH69" s="74"/>
      <c r="AI69" s="75"/>
      <c r="AJ69" s="76" t="n">
        <f aca="false">H69-(R69+AA69)</f>
        <v>0</v>
      </c>
      <c r="AK69" s="77" t="n">
        <f aca="false">I69-(S69+AB69)</f>
        <v>0</v>
      </c>
      <c r="AL69" s="77" t="n">
        <f aca="false">J69-(T69+AC69)</f>
        <v>0</v>
      </c>
      <c r="AM69" s="77" t="n">
        <f aca="false">K69-(U69+AD69)</f>
        <v>0</v>
      </c>
      <c r="AN69" s="77" t="n">
        <f aca="false">L69-(V69+AE69)</f>
        <v>0</v>
      </c>
      <c r="AO69" s="77" t="n">
        <f aca="false">M69-(W69+AF69)</f>
        <v>0</v>
      </c>
      <c r="AP69" s="77" t="n">
        <f aca="false">N69-(X69+AG69)</f>
        <v>0</v>
      </c>
      <c r="AQ69" s="77" t="n">
        <f aca="false">O69-(Y69+AH69)</f>
        <v>0</v>
      </c>
      <c r="AR69" s="77" t="n">
        <f aca="false">P69-(Z69+AI69)</f>
        <v>0</v>
      </c>
      <c r="AS69" s="60" t="n">
        <f aca="false">(AA69+AB69+AC69)*0.05+(AD69+AE69)*0.2+(AF69+AG69+AH69+AI69)*0.05+(AJ69+AK69+AL69+AN69)*1+AM69*2+(AO69+AP69+AQ69+AR69)*0.5</f>
        <v>0</v>
      </c>
      <c r="AT69" s="78" t="s">
        <v>108</v>
      </c>
    </row>
    <row r="70" customFormat="false" ht="14.9" hidden="false" customHeight="false" outlineLevel="0" collapsed="false">
      <c r="A70" s="67"/>
      <c r="B70" s="67"/>
      <c r="C70" s="67"/>
      <c r="D70" s="64"/>
      <c r="E70" s="65"/>
      <c r="F70" s="66"/>
      <c r="G70" s="67"/>
      <c r="H70" s="68"/>
      <c r="I70" s="69"/>
      <c r="J70" s="69"/>
      <c r="K70" s="69"/>
      <c r="L70" s="69"/>
      <c r="M70" s="69"/>
      <c r="N70" s="69"/>
      <c r="O70" s="69"/>
      <c r="P70" s="69"/>
      <c r="Q70" s="51" t="n">
        <f aca="false">H70*1+I70*1+J70*1+K70*2+L70*1+M70*0.5+N70*0.5+O70*0.5+P70*0.5</f>
        <v>0</v>
      </c>
      <c r="R70" s="70"/>
      <c r="S70" s="71"/>
      <c r="T70" s="71"/>
      <c r="U70" s="71"/>
      <c r="V70" s="71"/>
      <c r="W70" s="71"/>
      <c r="X70" s="71"/>
      <c r="Y70" s="71"/>
      <c r="Z70" s="72"/>
      <c r="AA70" s="73"/>
      <c r="AB70" s="74"/>
      <c r="AC70" s="74"/>
      <c r="AD70" s="74"/>
      <c r="AE70" s="74"/>
      <c r="AF70" s="74"/>
      <c r="AG70" s="74"/>
      <c r="AH70" s="74"/>
      <c r="AI70" s="75"/>
      <c r="AJ70" s="76" t="n">
        <f aca="false">H70-(R70+AA70)</f>
        <v>0</v>
      </c>
      <c r="AK70" s="77" t="n">
        <f aca="false">I70-(S70+AB70)</f>
        <v>0</v>
      </c>
      <c r="AL70" s="77" t="n">
        <f aca="false">J70-(T70+AC70)</f>
        <v>0</v>
      </c>
      <c r="AM70" s="77" t="n">
        <f aca="false">K70-(U70+AD70)</f>
        <v>0</v>
      </c>
      <c r="AN70" s="77" t="n">
        <f aca="false">L70-(V70+AE70)</f>
        <v>0</v>
      </c>
      <c r="AO70" s="77" t="n">
        <f aca="false">M70-(W70+AF70)</f>
        <v>0</v>
      </c>
      <c r="AP70" s="77" t="n">
        <f aca="false">N70-(X70+AG70)</f>
        <v>0</v>
      </c>
      <c r="AQ70" s="77" t="n">
        <f aca="false">O70-(Y70+AH70)</f>
        <v>0</v>
      </c>
      <c r="AR70" s="77" t="n">
        <f aca="false">P70-(Z70+AI70)</f>
        <v>0</v>
      </c>
      <c r="AS70" s="60" t="n">
        <f aca="false">(AA70+AB70+AC70)*0.05+(AD70+AE70)*0.2+(AF70+AG70+AH70+AI70)*0.05+(AJ70+AK70+AL70+AN70)*1+AM70*2+(AO70+AP70+AQ70+AR70)*0.5</f>
        <v>0</v>
      </c>
      <c r="AT70" s="78" t="s">
        <v>109</v>
      </c>
    </row>
    <row r="71" customFormat="false" ht="14.9" hidden="false" customHeight="false" outlineLevel="0" collapsed="false">
      <c r="A71" s="67"/>
      <c r="B71" s="67"/>
      <c r="C71" s="67"/>
      <c r="D71" s="64"/>
      <c r="E71" s="65"/>
      <c r="F71" s="66"/>
      <c r="G71" s="67"/>
      <c r="H71" s="68"/>
      <c r="I71" s="69"/>
      <c r="J71" s="69"/>
      <c r="K71" s="69"/>
      <c r="L71" s="69"/>
      <c r="M71" s="69"/>
      <c r="N71" s="69"/>
      <c r="O71" s="69"/>
      <c r="P71" s="69"/>
      <c r="Q71" s="51" t="n">
        <f aca="false">H71*1+I71*1+J71*1+K71*2+L71*1+M71*0.5+N71*0.5+O71*0.5+P71*0.5</f>
        <v>0</v>
      </c>
      <c r="R71" s="70"/>
      <c r="S71" s="71"/>
      <c r="T71" s="71"/>
      <c r="U71" s="71"/>
      <c r="V71" s="71"/>
      <c r="W71" s="71"/>
      <c r="X71" s="71"/>
      <c r="Y71" s="71"/>
      <c r="Z71" s="72"/>
      <c r="AA71" s="73"/>
      <c r="AB71" s="74"/>
      <c r="AC71" s="74"/>
      <c r="AD71" s="74"/>
      <c r="AE71" s="74"/>
      <c r="AF71" s="74"/>
      <c r="AG71" s="74"/>
      <c r="AH71" s="74"/>
      <c r="AI71" s="75"/>
      <c r="AJ71" s="76" t="n">
        <f aca="false">H71-(R71+AA71)</f>
        <v>0</v>
      </c>
      <c r="AK71" s="77" t="n">
        <f aca="false">I71-(S71+AB71)</f>
        <v>0</v>
      </c>
      <c r="AL71" s="77" t="n">
        <f aca="false">J71-(T71+AC71)</f>
        <v>0</v>
      </c>
      <c r="AM71" s="77" t="n">
        <f aca="false">K71-(U71+AD71)</f>
        <v>0</v>
      </c>
      <c r="AN71" s="77" t="n">
        <f aca="false">L71-(V71+AE71)</f>
        <v>0</v>
      </c>
      <c r="AO71" s="77" t="n">
        <f aca="false">M71-(W71+AF71)</f>
        <v>0</v>
      </c>
      <c r="AP71" s="77" t="n">
        <f aca="false">N71-(X71+AG71)</f>
        <v>0</v>
      </c>
      <c r="AQ71" s="77" t="n">
        <f aca="false">O71-(Y71+AH71)</f>
        <v>0</v>
      </c>
      <c r="AR71" s="77" t="n">
        <f aca="false">P71-(Z71+AI71)</f>
        <v>0</v>
      </c>
      <c r="AS71" s="60" t="n">
        <f aca="false">(AA71+AB71+AC71)*0.05+(AD71+AE71)*0.2+(AF71+AG71+AH71+AI71)*0.05+(AJ71+AK71+AL71+AN71)*1+AM71*2+(AO71+AP71+AQ71+AR71)*0.5</f>
        <v>0</v>
      </c>
      <c r="AT71" s="78" t="s">
        <v>110</v>
      </c>
    </row>
    <row r="72" customFormat="false" ht="14.9" hidden="false" customHeight="false" outlineLevel="0" collapsed="false">
      <c r="A72" s="67"/>
      <c r="B72" s="67"/>
      <c r="C72" s="67"/>
      <c r="D72" s="64"/>
      <c r="E72" s="65"/>
      <c r="F72" s="66"/>
      <c r="G72" s="67"/>
      <c r="H72" s="68"/>
      <c r="I72" s="69"/>
      <c r="J72" s="69"/>
      <c r="K72" s="69"/>
      <c r="L72" s="69"/>
      <c r="M72" s="69"/>
      <c r="N72" s="69"/>
      <c r="O72" s="69"/>
      <c r="P72" s="69"/>
      <c r="Q72" s="51" t="n">
        <f aca="false">H72*1+I72*1+J72*1+K72*2+L72*1+M72*0.5+N72*0.5+O72*0.5+P72*0.5</f>
        <v>0</v>
      </c>
      <c r="R72" s="70"/>
      <c r="S72" s="71"/>
      <c r="T72" s="71"/>
      <c r="U72" s="71"/>
      <c r="V72" s="71"/>
      <c r="W72" s="71"/>
      <c r="X72" s="71"/>
      <c r="Y72" s="71"/>
      <c r="Z72" s="72"/>
      <c r="AA72" s="73"/>
      <c r="AB72" s="74"/>
      <c r="AC72" s="74"/>
      <c r="AD72" s="74"/>
      <c r="AE72" s="74"/>
      <c r="AF72" s="74"/>
      <c r="AG72" s="74"/>
      <c r="AH72" s="74"/>
      <c r="AI72" s="75"/>
      <c r="AJ72" s="76" t="n">
        <f aca="false">H72-(R72+AA72)</f>
        <v>0</v>
      </c>
      <c r="AK72" s="77" t="n">
        <f aca="false">I72-(S72+AB72)</f>
        <v>0</v>
      </c>
      <c r="AL72" s="77" t="n">
        <f aca="false">J72-(T72+AC72)</f>
        <v>0</v>
      </c>
      <c r="AM72" s="77" t="n">
        <f aca="false">K72-(U72+AD72)</f>
        <v>0</v>
      </c>
      <c r="AN72" s="77" t="n">
        <f aca="false">L72-(V72+AE72)</f>
        <v>0</v>
      </c>
      <c r="AO72" s="77" t="n">
        <f aca="false">M72-(W72+AF72)</f>
        <v>0</v>
      </c>
      <c r="AP72" s="77" t="n">
        <f aca="false">N72-(X72+AG72)</f>
        <v>0</v>
      </c>
      <c r="AQ72" s="77" t="n">
        <f aca="false">O72-(Y72+AH72)</f>
        <v>0</v>
      </c>
      <c r="AR72" s="77" t="n">
        <f aca="false">P72-(Z72+AI72)</f>
        <v>0</v>
      </c>
      <c r="AS72" s="60" t="n">
        <f aca="false">(AA72+AB72+AC72)*0.05+(AD72+AE72)*0.2+(AF72+AG72+AH72+AI72)*0.05+(AJ72+AK72+AL72+AN72)*1+AM72*2+(AO72+AP72+AQ72+AR72)*0.5</f>
        <v>0</v>
      </c>
      <c r="AT72" s="78" t="s">
        <v>111</v>
      </c>
    </row>
    <row r="73" customFormat="false" ht="14.9" hidden="false" customHeight="false" outlineLevel="0" collapsed="false">
      <c r="A73" s="67"/>
      <c r="B73" s="67"/>
      <c r="C73" s="67"/>
      <c r="D73" s="64"/>
      <c r="E73" s="65"/>
      <c r="F73" s="66"/>
      <c r="G73" s="67"/>
      <c r="H73" s="68"/>
      <c r="I73" s="69"/>
      <c r="J73" s="69"/>
      <c r="K73" s="69"/>
      <c r="L73" s="69"/>
      <c r="M73" s="69"/>
      <c r="N73" s="69"/>
      <c r="O73" s="69"/>
      <c r="P73" s="69"/>
      <c r="Q73" s="51" t="n">
        <f aca="false">H73*1+I73*1+J73*1+K73*2+L73*1+M73*0.5+N73*0.5+O73*0.5+P73*0.5</f>
        <v>0</v>
      </c>
      <c r="R73" s="70"/>
      <c r="S73" s="71"/>
      <c r="T73" s="71"/>
      <c r="U73" s="71"/>
      <c r="V73" s="71"/>
      <c r="W73" s="71"/>
      <c r="X73" s="71"/>
      <c r="Y73" s="71"/>
      <c r="Z73" s="72"/>
      <c r="AA73" s="73"/>
      <c r="AB73" s="74"/>
      <c r="AC73" s="74"/>
      <c r="AD73" s="74"/>
      <c r="AE73" s="74"/>
      <c r="AF73" s="74"/>
      <c r="AG73" s="74"/>
      <c r="AH73" s="74"/>
      <c r="AI73" s="75"/>
      <c r="AJ73" s="76" t="n">
        <f aca="false">H73-(R73+AA73)</f>
        <v>0</v>
      </c>
      <c r="AK73" s="77" t="n">
        <f aca="false">I73-(S73+AB73)</f>
        <v>0</v>
      </c>
      <c r="AL73" s="77" t="n">
        <f aca="false">J73-(T73+AC73)</f>
        <v>0</v>
      </c>
      <c r="AM73" s="77" t="n">
        <f aca="false">K73-(U73+AD73)</f>
        <v>0</v>
      </c>
      <c r="AN73" s="77" t="n">
        <f aca="false">L73-(V73+AE73)</f>
        <v>0</v>
      </c>
      <c r="AO73" s="77" t="n">
        <f aca="false">M73-(W73+AF73)</f>
        <v>0</v>
      </c>
      <c r="AP73" s="77" t="n">
        <f aca="false">N73-(X73+AG73)</f>
        <v>0</v>
      </c>
      <c r="AQ73" s="77" t="n">
        <f aca="false">O73-(Y73+AH73)</f>
        <v>0</v>
      </c>
      <c r="AR73" s="77" t="n">
        <f aca="false">P73-(Z73+AI73)</f>
        <v>0</v>
      </c>
      <c r="AS73" s="60" t="n">
        <f aca="false">(AA73+AB73+AC73)*0.05+(AD73+AE73)*0.2+(AF73+AG73+AH73+AI73)*0.05+(AJ73+AK73+AL73+AN73)*1+AM73*2+(AO73+AP73+AQ73+AR73)*0.5</f>
        <v>0</v>
      </c>
      <c r="AT73" s="78" t="s">
        <v>112</v>
      </c>
    </row>
    <row r="74" customFormat="false" ht="14.9" hidden="false" customHeight="false" outlineLevel="0" collapsed="false">
      <c r="A74" s="67"/>
      <c r="B74" s="67"/>
      <c r="C74" s="67"/>
      <c r="D74" s="64"/>
      <c r="E74" s="65"/>
      <c r="F74" s="66"/>
      <c r="G74" s="67"/>
      <c r="H74" s="68"/>
      <c r="I74" s="69"/>
      <c r="J74" s="69"/>
      <c r="K74" s="69"/>
      <c r="L74" s="69"/>
      <c r="M74" s="69"/>
      <c r="N74" s="69"/>
      <c r="O74" s="69"/>
      <c r="P74" s="69"/>
      <c r="Q74" s="51" t="n">
        <f aca="false">H74*1+I74*1+J74*1+K74*2+L74*1+M74*0.5+N74*0.5+O74*0.5+P74*0.5</f>
        <v>0</v>
      </c>
      <c r="R74" s="70"/>
      <c r="S74" s="71"/>
      <c r="T74" s="71"/>
      <c r="U74" s="71"/>
      <c r="V74" s="71"/>
      <c r="W74" s="71"/>
      <c r="X74" s="71"/>
      <c r="Y74" s="71"/>
      <c r="Z74" s="72"/>
      <c r="AA74" s="73"/>
      <c r="AB74" s="74"/>
      <c r="AC74" s="74"/>
      <c r="AD74" s="74"/>
      <c r="AE74" s="74"/>
      <c r="AF74" s="74"/>
      <c r="AG74" s="74"/>
      <c r="AH74" s="74"/>
      <c r="AI74" s="75"/>
      <c r="AJ74" s="76" t="n">
        <f aca="false">H74-(R74+AA74)</f>
        <v>0</v>
      </c>
      <c r="AK74" s="77" t="n">
        <f aca="false">I74-(S74+AB74)</f>
        <v>0</v>
      </c>
      <c r="AL74" s="77" t="n">
        <f aca="false">J74-(T74+AC74)</f>
        <v>0</v>
      </c>
      <c r="AM74" s="77" t="n">
        <f aca="false">K74-(U74+AD74)</f>
        <v>0</v>
      </c>
      <c r="AN74" s="77" t="n">
        <f aca="false">L74-(V74+AE74)</f>
        <v>0</v>
      </c>
      <c r="AO74" s="77" t="n">
        <f aca="false">M74-(W74+AF74)</f>
        <v>0</v>
      </c>
      <c r="AP74" s="77" t="n">
        <f aca="false">N74-(X74+AG74)</f>
        <v>0</v>
      </c>
      <c r="AQ74" s="77" t="n">
        <f aca="false">O74-(Y74+AH74)</f>
        <v>0</v>
      </c>
      <c r="AR74" s="77" t="n">
        <f aca="false">P74-(Z74+AI74)</f>
        <v>0</v>
      </c>
      <c r="AS74" s="60" t="n">
        <f aca="false">(AA74+AB74+AC74)*0.05+(AD74+AE74)*0.2+(AF74+AG74+AH74+AI74)*0.05+(AJ74+AK74+AL74+AN74)*1+AM74*2+(AO74+AP74+AQ74+AR74)*0.5</f>
        <v>0</v>
      </c>
      <c r="AT74" s="78" t="s">
        <v>113</v>
      </c>
    </row>
    <row r="75" customFormat="false" ht="14.9" hidden="false" customHeight="false" outlineLevel="0" collapsed="false">
      <c r="A75" s="67"/>
      <c r="B75" s="67"/>
      <c r="C75" s="67"/>
      <c r="D75" s="64"/>
      <c r="E75" s="65"/>
      <c r="F75" s="66"/>
      <c r="G75" s="67"/>
      <c r="H75" s="68"/>
      <c r="I75" s="69"/>
      <c r="J75" s="69"/>
      <c r="K75" s="69"/>
      <c r="L75" s="69"/>
      <c r="M75" s="69"/>
      <c r="N75" s="69"/>
      <c r="O75" s="69"/>
      <c r="P75" s="69"/>
      <c r="Q75" s="51" t="n">
        <f aca="false">H75*1+I75*1+J75*1+K75*2+L75*1+M75*0.5+N75*0.5+O75*0.5+P75*0.5</f>
        <v>0</v>
      </c>
      <c r="R75" s="70"/>
      <c r="S75" s="71"/>
      <c r="T75" s="71"/>
      <c r="U75" s="71"/>
      <c r="V75" s="71"/>
      <c r="W75" s="71"/>
      <c r="X75" s="71"/>
      <c r="Y75" s="71"/>
      <c r="Z75" s="72"/>
      <c r="AA75" s="73"/>
      <c r="AB75" s="74"/>
      <c r="AC75" s="74"/>
      <c r="AD75" s="74"/>
      <c r="AE75" s="74"/>
      <c r="AF75" s="74"/>
      <c r="AG75" s="74"/>
      <c r="AH75" s="74"/>
      <c r="AI75" s="75"/>
      <c r="AJ75" s="76" t="n">
        <f aca="false">H75-(R75+AA75)</f>
        <v>0</v>
      </c>
      <c r="AK75" s="77" t="n">
        <f aca="false">I75-(S75+AB75)</f>
        <v>0</v>
      </c>
      <c r="AL75" s="77" t="n">
        <f aca="false">J75-(T75+AC75)</f>
        <v>0</v>
      </c>
      <c r="AM75" s="77" t="n">
        <f aca="false">K75-(U75+AD75)</f>
        <v>0</v>
      </c>
      <c r="AN75" s="77" t="n">
        <f aca="false">L75-(V75+AE75)</f>
        <v>0</v>
      </c>
      <c r="AO75" s="77" t="n">
        <f aca="false">M75-(W75+AF75)</f>
        <v>0</v>
      </c>
      <c r="AP75" s="77" t="n">
        <f aca="false">N75-(X75+AG75)</f>
        <v>0</v>
      </c>
      <c r="AQ75" s="77" t="n">
        <f aca="false">O75-(Y75+AH75)</f>
        <v>0</v>
      </c>
      <c r="AR75" s="77" t="n">
        <f aca="false">P75-(Z75+AI75)</f>
        <v>0</v>
      </c>
      <c r="AS75" s="60" t="n">
        <f aca="false">(AA75+AB75+AC75)*0.05+(AD75+AE75)*0.2+(AF75+AG75+AH75+AI75)*0.05+(AJ75+AK75+AL75+AN75)*1+AM75*2+(AO75+AP75+AQ75+AR75)*0.5</f>
        <v>0</v>
      </c>
      <c r="AT75" s="78" t="s">
        <v>114</v>
      </c>
    </row>
    <row r="76" customFormat="false" ht="14.9" hidden="false" customHeight="false" outlineLevel="0" collapsed="false">
      <c r="A76" s="67"/>
      <c r="B76" s="67"/>
      <c r="C76" s="67"/>
      <c r="D76" s="64"/>
      <c r="E76" s="65"/>
      <c r="F76" s="66"/>
      <c r="G76" s="67"/>
      <c r="H76" s="68"/>
      <c r="I76" s="69"/>
      <c r="J76" s="69"/>
      <c r="K76" s="69"/>
      <c r="L76" s="69"/>
      <c r="M76" s="69"/>
      <c r="N76" s="69"/>
      <c r="O76" s="69"/>
      <c r="P76" s="69"/>
      <c r="Q76" s="51" t="n">
        <f aca="false">H76*1+I76*1+J76*1+K76*2+L76*1+M76*0.5+N76*0.5+O76*0.5+P76*0.5</f>
        <v>0</v>
      </c>
      <c r="R76" s="70"/>
      <c r="S76" s="71"/>
      <c r="T76" s="71"/>
      <c r="U76" s="71"/>
      <c r="V76" s="71"/>
      <c r="W76" s="71"/>
      <c r="X76" s="71"/>
      <c r="Y76" s="71"/>
      <c r="Z76" s="72"/>
      <c r="AA76" s="73"/>
      <c r="AB76" s="74"/>
      <c r="AC76" s="74"/>
      <c r="AD76" s="74"/>
      <c r="AE76" s="74"/>
      <c r="AF76" s="74"/>
      <c r="AG76" s="74"/>
      <c r="AH76" s="74"/>
      <c r="AI76" s="75"/>
      <c r="AJ76" s="76" t="n">
        <f aca="false">H76-(R76+AA76)</f>
        <v>0</v>
      </c>
      <c r="AK76" s="77" t="n">
        <f aca="false">I76-(S76+AB76)</f>
        <v>0</v>
      </c>
      <c r="AL76" s="77" t="n">
        <f aca="false">J76-(T76+AC76)</f>
        <v>0</v>
      </c>
      <c r="AM76" s="77" t="n">
        <f aca="false">K76-(U76+AD76)</f>
        <v>0</v>
      </c>
      <c r="AN76" s="77" t="n">
        <f aca="false">L76-(V76+AE76)</f>
        <v>0</v>
      </c>
      <c r="AO76" s="77" t="n">
        <f aca="false">M76-(W76+AF76)</f>
        <v>0</v>
      </c>
      <c r="AP76" s="77" t="n">
        <f aca="false">N76-(X76+AG76)</f>
        <v>0</v>
      </c>
      <c r="AQ76" s="77" t="n">
        <f aca="false">O76-(Y76+AH76)</f>
        <v>0</v>
      </c>
      <c r="AR76" s="77" t="n">
        <f aca="false">P76-(Z76+AI76)</f>
        <v>0</v>
      </c>
      <c r="AS76" s="60" t="n">
        <f aca="false">(AA76+AB76+AC76)*0.05+(AD76+AE76)*0.2+(AF76+AG76+AH76+AI76)*0.05+(AJ76+AK76+AL76+AN76)*1+AM76*2+(AO76+AP76+AQ76+AR76)*0.5</f>
        <v>0</v>
      </c>
      <c r="AT76" s="78" t="s">
        <v>115</v>
      </c>
    </row>
    <row r="77" customFormat="false" ht="14.9" hidden="false" customHeight="false" outlineLevel="0" collapsed="false">
      <c r="A77" s="67"/>
      <c r="B77" s="67"/>
      <c r="C77" s="67"/>
      <c r="D77" s="64"/>
      <c r="E77" s="65"/>
      <c r="F77" s="66"/>
      <c r="G77" s="67"/>
      <c r="H77" s="68"/>
      <c r="I77" s="69"/>
      <c r="J77" s="69"/>
      <c r="K77" s="69"/>
      <c r="L77" s="69"/>
      <c r="M77" s="69"/>
      <c r="N77" s="69"/>
      <c r="O77" s="69"/>
      <c r="P77" s="69"/>
      <c r="Q77" s="51" t="n">
        <f aca="false">H77*1+I77*1+J77*1+K77*2+L77*1+M77*0.5+N77*0.5+O77*0.5+P77*0.5</f>
        <v>0</v>
      </c>
      <c r="R77" s="70"/>
      <c r="S77" s="71"/>
      <c r="T77" s="71"/>
      <c r="U77" s="71"/>
      <c r="V77" s="71"/>
      <c r="W77" s="71"/>
      <c r="X77" s="71"/>
      <c r="Y77" s="71"/>
      <c r="Z77" s="72"/>
      <c r="AA77" s="73"/>
      <c r="AB77" s="74"/>
      <c r="AC77" s="74"/>
      <c r="AD77" s="74"/>
      <c r="AE77" s="74"/>
      <c r="AF77" s="74"/>
      <c r="AG77" s="74"/>
      <c r="AH77" s="74"/>
      <c r="AI77" s="75"/>
      <c r="AJ77" s="76" t="n">
        <f aca="false">H77-(R77+AA77)</f>
        <v>0</v>
      </c>
      <c r="AK77" s="77" t="n">
        <f aca="false">I77-(S77+AB77)</f>
        <v>0</v>
      </c>
      <c r="AL77" s="77" t="n">
        <f aca="false">J77-(T77+AC77)</f>
        <v>0</v>
      </c>
      <c r="AM77" s="77" t="n">
        <f aca="false">K77-(U77+AD77)</f>
        <v>0</v>
      </c>
      <c r="AN77" s="77" t="n">
        <f aca="false">L77-(V77+AE77)</f>
        <v>0</v>
      </c>
      <c r="AO77" s="77" t="n">
        <f aca="false">M77-(W77+AF77)</f>
        <v>0</v>
      </c>
      <c r="AP77" s="77" t="n">
        <f aca="false">N77-(X77+AG77)</f>
        <v>0</v>
      </c>
      <c r="AQ77" s="77" t="n">
        <f aca="false">O77-(Y77+AH77)</f>
        <v>0</v>
      </c>
      <c r="AR77" s="77" t="n">
        <f aca="false">P77-(Z77+AI77)</f>
        <v>0</v>
      </c>
      <c r="AS77" s="60" t="n">
        <f aca="false">(AA77+AB77+AC77)*0.05+(AD77+AE77)*0.2+(AF77+AG77+AH77+AI77)*0.05+(AJ77+AK77+AL77+AN77)*1+AM77*2+(AO77+AP77+AQ77+AR77)*0.5</f>
        <v>0</v>
      </c>
      <c r="AT77" s="78" t="s">
        <v>116</v>
      </c>
    </row>
    <row r="78" customFormat="false" ht="14.9" hidden="false" customHeight="false" outlineLevel="0" collapsed="false">
      <c r="A78" s="67"/>
      <c r="B78" s="67"/>
      <c r="C78" s="67"/>
      <c r="D78" s="64"/>
      <c r="E78" s="65"/>
      <c r="F78" s="66"/>
      <c r="G78" s="67"/>
      <c r="H78" s="68"/>
      <c r="I78" s="69"/>
      <c r="J78" s="69"/>
      <c r="K78" s="69"/>
      <c r="L78" s="69"/>
      <c r="M78" s="69"/>
      <c r="N78" s="69"/>
      <c r="O78" s="69"/>
      <c r="P78" s="69"/>
      <c r="Q78" s="51" t="n">
        <f aca="false">H78*1+I78*1+J78*1+K78*2+L78*1+M78*0.5+N78*0.5+O78*0.5+P78*0.5</f>
        <v>0</v>
      </c>
      <c r="R78" s="70"/>
      <c r="S78" s="71"/>
      <c r="T78" s="71"/>
      <c r="U78" s="71"/>
      <c r="V78" s="71"/>
      <c r="W78" s="71"/>
      <c r="X78" s="71"/>
      <c r="Y78" s="71"/>
      <c r="Z78" s="72"/>
      <c r="AA78" s="73"/>
      <c r="AB78" s="74"/>
      <c r="AC78" s="74"/>
      <c r="AD78" s="74"/>
      <c r="AE78" s="74"/>
      <c r="AF78" s="74"/>
      <c r="AG78" s="74"/>
      <c r="AH78" s="74"/>
      <c r="AI78" s="75"/>
      <c r="AJ78" s="76" t="n">
        <f aca="false">H78-(R78+AA78)</f>
        <v>0</v>
      </c>
      <c r="AK78" s="77" t="n">
        <f aca="false">I78-(S78+AB78)</f>
        <v>0</v>
      </c>
      <c r="AL78" s="77" t="n">
        <f aca="false">J78-(T78+AC78)</f>
        <v>0</v>
      </c>
      <c r="AM78" s="77" t="n">
        <f aca="false">K78-(U78+AD78)</f>
        <v>0</v>
      </c>
      <c r="AN78" s="77" t="n">
        <f aca="false">L78-(V78+AE78)</f>
        <v>0</v>
      </c>
      <c r="AO78" s="77" t="n">
        <f aca="false">M78-(W78+AF78)</f>
        <v>0</v>
      </c>
      <c r="AP78" s="77" t="n">
        <f aca="false">N78-(X78+AG78)</f>
        <v>0</v>
      </c>
      <c r="AQ78" s="77" t="n">
        <f aca="false">O78-(Y78+AH78)</f>
        <v>0</v>
      </c>
      <c r="AR78" s="77" t="n">
        <f aca="false">P78-(Z78+AI78)</f>
        <v>0</v>
      </c>
      <c r="AS78" s="60" t="n">
        <f aca="false">(AA78+AB78+AC78)*0.05+(AD78+AE78)*0.2+(AF78+AG78+AH78+AI78)*0.05+(AJ78+AK78+AL78+AN78)*1+AM78*2+(AO78+AP78+AQ78+AR78)*0.5</f>
        <v>0</v>
      </c>
      <c r="AT78" s="78" t="s">
        <v>117</v>
      </c>
    </row>
    <row r="79" customFormat="false" ht="14.9" hidden="false" customHeight="false" outlineLevel="0" collapsed="false">
      <c r="A79" s="67"/>
      <c r="B79" s="67"/>
      <c r="C79" s="67"/>
      <c r="D79" s="64"/>
      <c r="E79" s="65"/>
      <c r="F79" s="66"/>
      <c r="G79" s="67"/>
      <c r="H79" s="68"/>
      <c r="I79" s="69"/>
      <c r="J79" s="69"/>
      <c r="K79" s="69"/>
      <c r="L79" s="69"/>
      <c r="M79" s="69"/>
      <c r="N79" s="69"/>
      <c r="O79" s="69"/>
      <c r="P79" s="69"/>
      <c r="Q79" s="51" t="n">
        <f aca="false">H79*1+I79*1+J79*1+K79*2+L79*1+M79*0.5+N79*0.5+O79*0.5+P79*0.5</f>
        <v>0</v>
      </c>
      <c r="R79" s="70"/>
      <c r="S79" s="71"/>
      <c r="T79" s="71"/>
      <c r="U79" s="71"/>
      <c r="V79" s="71"/>
      <c r="W79" s="71"/>
      <c r="X79" s="71"/>
      <c r="Y79" s="71"/>
      <c r="Z79" s="72"/>
      <c r="AA79" s="73"/>
      <c r="AB79" s="74"/>
      <c r="AC79" s="74"/>
      <c r="AD79" s="74"/>
      <c r="AE79" s="74"/>
      <c r="AF79" s="74"/>
      <c r="AG79" s="74"/>
      <c r="AH79" s="74"/>
      <c r="AI79" s="75"/>
      <c r="AJ79" s="76" t="n">
        <f aca="false">H79-(R79+AA79)</f>
        <v>0</v>
      </c>
      <c r="AK79" s="77" t="n">
        <f aca="false">I79-(S79+AB79)</f>
        <v>0</v>
      </c>
      <c r="AL79" s="77" t="n">
        <f aca="false">J79-(T79+AC79)</f>
        <v>0</v>
      </c>
      <c r="AM79" s="77" t="n">
        <f aca="false">K79-(U79+AD79)</f>
        <v>0</v>
      </c>
      <c r="AN79" s="77" t="n">
        <f aca="false">L79-(V79+AE79)</f>
        <v>0</v>
      </c>
      <c r="AO79" s="77" t="n">
        <f aca="false">M79-(W79+AF79)</f>
        <v>0</v>
      </c>
      <c r="AP79" s="77" t="n">
        <f aca="false">N79-(X79+AG79)</f>
        <v>0</v>
      </c>
      <c r="AQ79" s="77" t="n">
        <f aca="false">O79-(Y79+AH79)</f>
        <v>0</v>
      </c>
      <c r="AR79" s="77" t="n">
        <f aca="false">P79-(Z79+AI79)</f>
        <v>0</v>
      </c>
      <c r="AS79" s="60" t="n">
        <f aca="false">(AA79+AB79+AC79)*0.05+(AD79+AE79)*0.2+(AF79+AG79+AH79+AI79)*0.05+(AJ79+AK79+AL79+AN79)*1+AM79*2+(AO79+AP79+AQ79+AR79)*0.5</f>
        <v>0</v>
      </c>
      <c r="AT79" s="78" t="s">
        <v>118</v>
      </c>
    </row>
    <row r="80" customFormat="false" ht="14.9" hidden="false" customHeight="false" outlineLevel="0" collapsed="false">
      <c r="A80" s="67"/>
      <c r="B80" s="67"/>
      <c r="C80" s="67"/>
      <c r="D80" s="64"/>
      <c r="E80" s="65"/>
      <c r="F80" s="66"/>
      <c r="G80" s="67"/>
      <c r="H80" s="68"/>
      <c r="I80" s="69"/>
      <c r="J80" s="69"/>
      <c r="K80" s="69"/>
      <c r="L80" s="69"/>
      <c r="M80" s="69"/>
      <c r="N80" s="69"/>
      <c r="O80" s="69"/>
      <c r="P80" s="69"/>
      <c r="Q80" s="51" t="n">
        <f aca="false">H80*1+I80*1+J80*1+K80*2+L80*1+M80*0.5+N80*0.5+O80*0.5+P80*0.5</f>
        <v>0</v>
      </c>
      <c r="R80" s="70"/>
      <c r="S80" s="71"/>
      <c r="T80" s="71"/>
      <c r="U80" s="71"/>
      <c r="V80" s="71"/>
      <c r="W80" s="71"/>
      <c r="X80" s="71"/>
      <c r="Y80" s="71"/>
      <c r="Z80" s="72"/>
      <c r="AA80" s="73"/>
      <c r="AB80" s="74"/>
      <c r="AC80" s="74"/>
      <c r="AD80" s="74"/>
      <c r="AE80" s="74"/>
      <c r="AF80" s="74"/>
      <c r="AG80" s="74"/>
      <c r="AH80" s="74"/>
      <c r="AI80" s="75"/>
      <c r="AJ80" s="76" t="n">
        <f aca="false">H80-(R80+AA80)</f>
        <v>0</v>
      </c>
      <c r="AK80" s="77" t="n">
        <f aca="false">I80-(S80+AB80)</f>
        <v>0</v>
      </c>
      <c r="AL80" s="77" t="n">
        <f aca="false">J80-(T80+AC80)</f>
        <v>0</v>
      </c>
      <c r="AM80" s="77" t="n">
        <f aca="false">K80-(U80+AD80)</f>
        <v>0</v>
      </c>
      <c r="AN80" s="77" t="n">
        <f aca="false">L80-(V80+AE80)</f>
        <v>0</v>
      </c>
      <c r="AO80" s="77" t="n">
        <f aca="false">M80-(W80+AF80)</f>
        <v>0</v>
      </c>
      <c r="AP80" s="77" t="n">
        <f aca="false">N80-(X80+AG80)</f>
        <v>0</v>
      </c>
      <c r="AQ80" s="77" t="n">
        <f aca="false">O80-(Y80+AH80)</f>
        <v>0</v>
      </c>
      <c r="AR80" s="77" t="n">
        <f aca="false">P80-(Z80+AI80)</f>
        <v>0</v>
      </c>
      <c r="AS80" s="60" t="n">
        <f aca="false">(AA80+AB80+AC80)*0.05+(AD80+AE80)*0.2+(AF80+AG80+AH80+AI80)*0.05+(AJ80+AK80+AL80+AN80)*1+AM80*2+(AO80+AP80+AQ80+AR80)*0.5</f>
        <v>0</v>
      </c>
      <c r="AT80" s="78" t="s">
        <v>119</v>
      </c>
    </row>
    <row r="81" customFormat="false" ht="14.9" hidden="false" customHeight="false" outlineLevel="0" collapsed="false">
      <c r="A81" s="67"/>
      <c r="B81" s="67"/>
      <c r="C81" s="67"/>
      <c r="D81" s="64"/>
      <c r="E81" s="65"/>
      <c r="F81" s="66"/>
      <c r="G81" s="67"/>
      <c r="H81" s="68"/>
      <c r="I81" s="69"/>
      <c r="J81" s="69"/>
      <c r="K81" s="69"/>
      <c r="L81" s="69"/>
      <c r="M81" s="69"/>
      <c r="N81" s="69"/>
      <c r="O81" s="69"/>
      <c r="P81" s="69"/>
      <c r="Q81" s="51" t="n">
        <f aca="false">H81*1+I81*1+J81*1+K81*2+L81*1+M81*0.5+N81*0.5+O81*0.5+P81*0.5</f>
        <v>0</v>
      </c>
      <c r="R81" s="70"/>
      <c r="S81" s="71"/>
      <c r="T81" s="71"/>
      <c r="U81" s="71"/>
      <c r="V81" s="71"/>
      <c r="W81" s="71"/>
      <c r="X81" s="71"/>
      <c r="Y81" s="71"/>
      <c r="Z81" s="72"/>
      <c r="AA81" s="73"/>
      <c r="AB81" s="74"/>
      <c r="AC81" s="74"/>
      <c r="AD81" s="74"/>
      <c r="AE81" s="74"/>
      <c r="AF81" s="74"/>
      <c r="AG81" s="74"/>
      <c r="AH81" s="74"/>
      <c r="AI81" s="75"/>
      <c r="AJ81" s="76" t="n">
        <f aca="false">H81-(R81+AA81)</f>
        <v>0</v>
      </c>
      <c r="AK81" s="77" t="n">
        <f aca="false">I81-(S81+AB81)</f>
        <v>0</v>
      </c>
      <c r="AL81" s="77" t="n">
        <f aca="false">J81-(T81+AC81)</f>
        <v>0</v>
      </c>
      <c r="AM81" s="77" t="n">
        <f aca="false">K81-(U81+AD81)</f>
        <v>0</v>
      </c>
      <c r="AN81" s="77" t="n">
        <f aca="false">L81-(V81+AE81)</f>
        <v>0</v>
      </c>
      <c r="AO81" s="77" t="n">
        <f aca="false">M81-(W81+AF81)</f>
        <v>0</v>
      </c>
      <c r="AP81" s="77" t="n">
        <f aca="false">N81-(X81+AG81)</f>
        <v>0</v>
      </c>
      <c r="AQ81" s="77" t="n">
        <f aca="false">O81-(Y81+AH81)</f>
        <v>0</v>
      </c>
      <c r="AR81" s="77" t="n">
        <f aca="false">P81-(Z81+AI81)</f>
        <v>0</v>
      </c>
      <c r="AS81" s="60" t="n">
        <f aca="false">(AA81+AB81+AC81)*0.05+(AD81+AE81)*0.2+(AF81+AG81+AH81+AI81)*0.05+(AJ81+AK81+AL81+AN81)*1+AM81*2+(AO81+AP81+AQ81+AR81)*0.5</f>
        <v>0</v>
      </c>
      <c r="AT81" s="78" t="s">
        <v>120</v>
      </c>
    </row>
    <row r="82" customFormat="false" ht="14.9" hidden="false" customHeight="false" outlineLevel="0" collapsed="false">
      <c r="A82" s="67"/>
      <c r="B82" s="67"/>
      <c r="C82" s="67"/>
      <c r="D82" s="64"/>
      <c r="E82" s="65"/>
      <c r="F82" s="66"/>
      <c r="G82" s="67"/>
      <c r="H82" s="68"/>
      <c r="I82" s="69"/>
      <c r="J82" s="69"/>
      <c r="K82" s="69"/>
      <c r="L82" s="69"/>
      <c r="M82" s="69"/>
      <c r="N82" s="69"/>
      <c r="O82" s="69"/>
      <c r="P82" s="69"/>
      <c r="Q82" s="51" t="n">
        <f aca="false">H82*1+I82*1+J82*1+K82*2+L82*1+M82*0.5+N82*0.5+O82*0.5+P82*0.5</f>
        <v>0</v>
      </c>
      <c r="R82" s="70"/>
      <c r="S82" s="71"/>
      <c r="T82" s="71"/>
      <c r="U82" s="71"/>
      <c r="V82" s="71"/>
      <c r="W82" s="71"/>
      <c r="X82" s="71"/>
      <c r="Y82" s="71"/>
      <c r="Z82" s="72"/>
      <c r="AA82" s="73"/>
      <c r="AB82" s="74"/>
      <c r="AC82" s="74"/>
      <c r="AD82" s="74"/>
      <c r="AE82" s="74"/>
      <c r="AF82" s="74"/>
      <c r="AG82" s="74"/>
      <c r="AH82" s="74"/>
      <c r="AI82" s="75"/>
      <c r="AJ82" s="76" t="n">
        <f aca="false">H82-(R82+AA82)</f>
        <v>0</v>
      </c>
      <c r="AK82" s="77" t="n">
        <f aca="false">I82-(S82+AB82)</f>
        <v>0</v>
      </c>
      <c r="AL82" s="77" t="n">
        <f aca="false">J82-(T82+AC82)</f>
        <v>0</v>
      </c>
      <c r="AM82" s="77" t="n">
        <f aca="false">K82-(U82+AD82)</f>
        <v>0</v>
      </c>
      <c r="AN82" s="77" t="n">
        <f aca="false">L82-(V82+AE82)</f>
        <v>0</v>
      </c>
      <c r="AO82" s="77" t="n">
        <f aca="false">M82-(W82+AF82)</f>
        <v>0</v>
      </c>
      <c r="AP82" s="77" t="n">
        <f aca="false">N82-(X82+AG82)</f>
        <v>0</v>
      </c>
      <c r="AQ82" s="77" t="n">
        <f aca="false">O82-(Y82+AH82)</f>
        <v>0</v>
      </c>
      <c r="AR82" s="77" t="n">
        <f aca="false">P82-(Z82+AI82)</f>
        <v>0</v>
      </c>
      <c r="AS82" s="60" t="n">
        <f aca="false">(AA82+AB82+AC82)*0.05+(AD82+AE82)*0.2+(AF82+AG82+AH82+AI82)*0.05+(AJ82+AK82+AL82+AN82)*1+AM82*2+(AO82+AP82+AQ82+AR82)*0.5</f>
        <v>0</v>
      </c>
      <c r="AT82" s="78" t="s">
        <v>121</v>
      </c>
    </row>
    <row r="83" customFormat="false" ht="14.9" hidden="false" customHeight="false" outlineLevel="0" collapsed="false">
      <c r="A83" s="67"/>
      <c r="B83" s="67"/>
      <c r="C83" s="67"/>
      <c r="D83" s="64"/>
      <c r="E83" s="65"/>
      <c r="F83" s="66"/>
      <c r="G83" s="67"/>
      <c r="H83" s="68"/>
      <c r="I83" s="69"/>
      <c r="J83" s="69"/>
      <c r="K83" s="69"/>
      <c r="L83" s="69"/>
      <c r="M83" s="69"/>
      <c r="N83" s="69"/>
      <c r="O83" s="69"/>
      <c r="P83" s="69"/>
      <c r="Q83" s="51" t="n">
        <f aca="false">H83*1+I83*1+J83*1+K83*2+L83*1+M83*0.5+N83*0.5+O83*0.5+P83*0.5</f>
        <v>0</v>
      </c>
      <c r="R83" s="70"/>
      <c r="S83" s="71"/>
      <c r="T83" s="71"/>
      <c r="U83" s="71"/>
      <c r="V83" s="71"/>
      <c r="W83" s="71"/>
      <c r="X83" s="71"/>
      <c r="Y83" s="71"/>
      <c r="Z83" s="72"/>
      <c r="AA83" s="73"/>
      <c r="AB83" s="74"/>
      <c r="AC83" s="74"/>
      <c r="AD83" s="74"/>
      <c r="AE83" s="74"/>
      <c r="AF83" s="74"/>
      <c r="AG83" s="74"/>
      <c r="AH83" s="74"/>
      <c r="AI83" s="75"/>
      <c r="AJ83" s="76" t="n">
        <f aca="false">H83-(R83+AA83)</f>
        <v>0</v>
      </c>
      <c r="AK83" s="77" t="n">
        <f aca="false">I83-(S83+AB83)</f>
        <v>0</v>
      </c>
      <c r="AL83" s="77" t="n">
        <f aca="false">J83-(T83+AC83)</f>
        <v>0</v>
      </c>
      <c r="AM83" s="77" t="n">
        <f aca="false">K83-(U83+AD83)</f>
        <v>0</v>
      </c>
      <c r="AN83" s="77" t="n">
        <f aca="false">L83-(V83+AE83)</f>
        <v>0</v>
      </c>
      <c r="AO83" s="77" t="n">
        <f aca="false">M83-(W83+AF83)</f>
        <v>0</v>
      </c>
      <c r="AP83" s="77" t="n">
        <f aca="false">N83-(X83+AG83)</f>
        <v>0</v>
      </c>
      <c r="AQ83" s="77" t="n">
        <f aca="false">O83-(Y83+AH83)</f>
        <v>0</v>
      </c>
      <c r="AR83" s="77" t="n">
        <f aca="false">P83-(Z83+AI83)</f>
        <v>0</v>
      </c>
      <c r="AS83" s="60" t="n">
        <f aca="false">(AA83+AB83+AC83)*0.05+(AD83+AE83)*0.2+(AF83+AG83+AH83+AI83)*0.05+(AJ83+AK83+AL83+AN83)*1+AM83*2+(AO83+AP83+AQ83+AR83)*0.5</f>
        <v>0</v>
      </c>
      <c r="AT83" s="78" t="s">
        <v>122</v>
      </c>
    </row>
    <row r="84" customFormat="false" ht="14.9" hidden="false" customHeight="false" outlineLevel="0" collapsed="false">
      <c r="A84" s="67"/>
      <c r="B84" s="67"/>
      <c r="C84" s="67"/>
      <c r="D84" s="64"/>
      <c r="E84" s="65"/>
      <c r="F84" s="66"/>
      <c r="G84" s="67"/>
      <c r="H84" s="68"/>
      <c r="I84" s="69"/>
      <c r="J84" s="69"/>
      <c r="K84" s="69"/>
      <c r="L84" s="69"/>
      <c r="M84" s="69"/>
      <c r="N84" s="69"/>
      <c r="O84" s="69"/>
      <c r="P84" s="69"/>
      <c r="Q84" s="51" t="n">
        <f aca="false">H84*1+I84*1+J84*1+K84*2+L84*1+M84*0.5+N84*0.5+O84*0.5+P84*0.5</f>
        <v>0</v>
      </c>
      <c r="R84" s="70"/>
      <c r="S84" s="71"/>
      <c r="T84" s="71"/>
      <c r="U84" s="71"/>
      <c r="V84" s="71"/>
      <c r="W84" s="71"/>
      <c r="X84" s="71"/>
      <c r="Y84" s="71"/>
      <c r="Z84" s="72"/>
      <c r="AA84" s="73"/>
      <c r="AB84" s="74"/>
      <c r="AC84" s="74"/>
      <c r="AD84" s="74"/>
      <c r="AE84" s="74"/>
      <c r="AF84" s="74"/>
      <c r="AG84" s="74"/>
      <c r="AH84" s="74"/>
      <c r="AI84" s="75"/>
      <c r="AJ84" s="76" t="n">
        <f aca="false">H84-(R84+AA84)</f>
        <v>0</v>
      </c>
      <c r="AK84" s="77" t="n">
        <f aca="false">I84-(S84+AB84)</f>
        <v>0</v>
      </c>
      <c r="AL84" s="77" t="n">
        <f aca="false">J84-(T84+AC84)</f>
        <v>0</v>
      </c>
      <c r="AM84" s="77" t="n">
        <f aca="false">K84-(U84+AD84)</f>
        <v>0</v>
      </c>
      <c r="AN84" s="77" t="n">
        <f aca="false">L84-(V84+AE84)</f>
        <v>0</v>
      </c>
      <c r="AO84" s="77" t="n">
        <f aca="false">M84-(W84+AF84)</f>
        <v>0</v>
      </c>
      <c r="AP84" s="77" t="n">
        <f aca="false">N84-(X84+AG84)</f>
        <v>0</v>
      </c>
      <c r="AQ84" s="77" t="n">
        <f aca="false">O84-(Y84+AH84)</f>
        <v>0</v>
      </c>
      <c r="AR84" s="77" t="n">
        <f aca="false">P84-(Z84+AI84)</f>
        <v>0</v>
      </c>
      <c r="AS84" s="60" t="n">
        <f aca="false">(AA84+AB84+AC84)*0.05+(AD84+AE84)*0.2+(AF84+AG84+AH84+AI84)*0.05+(AJ84+AK84+AL84+AN84)*1+AM84*2+(AO84+AP84+AQ84+AR84)*0.5</f>
        <v>0</v>
      </c>
      <c r="AT84" s="78" t="s">
        <v>123</v>
      </c>
    </row>
    <row r="85" customFormat="false" ht="14.9" hidden="false" customHeight="false" outlineLevel="0" collapsed="false">
      <c r="A85" s="67"/>
      <c r="B85" s="67"/>
      <c r="C85" s="67"/>
      <c r="D85" s="64"/>
      <c r="E85" s="65"/>
      <c r="F85" s="66"/>
      <c r="G85" s="67"/>
      <c r="H85" s="68"/>
      <c r="I85" s="69"/>
      <c r="J85" s="69"/>
      <c r="K85" s="69"/>
      <c r="L85" s="69"/>
      <c r="M85" s="69"/>
      <c r="N85" s="69"/>
      <c r="O85" s="69"/>
      <c r="P85" s="69"/>
      <c r="Q85" s="51" t="n">
        <f aca="false">H85*1+I85*1+J85*1+K85*2+L85*1+M85*0.5+N85*0.5+O85*0.5+P85*0.5</f>
        <v>0</v>
      </c>
      <c r="R85" s="70"/>
      <c r="S85" s="71"/>
      <c r="T85" s="71"/>
      <c r="U85" s="71"/>
      <c r="V85" s="71"/>
      <c r="W85" s="71"/>
      <c r="X85" s="71"/>
      <c r="Y85" s="71"/>
      <c r="Z85" s="72"/>
      <c r="AA85" s="73"/>
      <c r="AB85" s="74"/>
      <c r="AC85" s="74"/>
      <c r="AD85" s="74"/>
      <c r="AE85" s="74"/>
      <c r="AF85" s="74"/>
      <c r="AG85" s="74"/>
      <c r="AH85" s="74"/>
      <c r="AI85" s="75"/>
      <c r="AJ85" s="76" t="n">
        <f aca="false">H85-(R85+AA85)</f>
        <v>0</v>
      </c>
      <c r="AK85" s="77" t="n">
        <f aca="false">I85-(S85+AB85)</f>
        <v>0</v>
      </c>
      <c r="AL85" s="77" t="n">
        <f aca="false">J85-(T85+AC85)</f>
        <v>0</v>
      </c>
      <c r="AM85" s="77" t="n">
        <f aca="false">K85-(U85+AD85)</f>
        <v>0</v>
      </c>
      <c r="AN85" s="77" t="n">
        <f aca="false">L85-(V85+AE85)</f>
        <v>0</v>
      </c>
      <c r="AO85" s="77" t="n">
        <f aca="false">M85-(W85+AF85)</f>
        <v>0</v>
      </c>
      <c r="AP85" s="77" t="n">
        <f aca="false">N85-(X85+AG85)</f>
        <v>0</v>
      </c>
      <c r="AQ85" s="77" t="n">
        <f aca="false">O85-(Y85+AH85)</f>
        <v>0</v>
      </c>
      <c r="AR85" s="77" t="n">
        <f aca="false">P85-(Z85+AI85)</f>
        <v>0</v>
      </c>
      <c r="AS85" s="60" t="n">
        <f aca="false">(AA85+AB85+AC85)*0.05+(AD85+AE85)*0.2+(AF85+AG85+AH85+AI85)*0.05+(AJ85+AK85+AL85+AN85)*1+AM85*2+(AO85+AP85+AQ85+AR85)*0.5</f>
        <v>0</v>
      </c>
      <c r="AT85" s="78" t="s">
        <v>124</v>
      </c>
    </row>
    <row r="86" customFormat="false" ht="14.9" hidden="false" customHeight="false" outlineLevel="0" collapsed="false">
      <c r="A86" s="67"/>
      <c r="B86" s="67"/>
      <c r="C86" s="67"/>
      <c r="D86" s="64"/>
      <c r="E86" s="65"/>
      <c r="F86" s="66"/>
      <c r="G86" s="67"/>
      <c r="H86" s="68"/>
      <c r="I86" s="69"/>
      <c r="J86" s="69"/>
      <c r="K86" s="69"/>
      <c r="L86" s="69"/>
      <c r="M86" s="69"/>
      <c r="N86" s="69"/>
      <c r="O86" s="69"/>
      <c r="P86" s="69"/>
      <c r="Q86" s="51" t="n">
        <f aca="false">H86*1+I86*1+J86*1+K86*2+L86*1+M86*0.5+N86*0.5+O86*0.5+P86*0.5</f>
        <v>0</v>
      </c>
      <c r="R86" s="70"/>
      <c r="S86" s="71"/>
      <c r="T86" s="71"/>
      <c r="U86" s="71"/>
      <c r="V86" s="71"/>
      <c r="W86" s="71"/>
      <c r="X86" s="71"/>
      <c r="Y86" s="71"/>
      <c r="Z86" s="72"/>
      <c r="AA86" s="73"/>
      <c r="AB86" s="74"/>
      <c r="AC86" s="74"/>
      <c r="AD86" s="74"/>
      <c r="AE86" s="74"/>
      <c r="AF86" s="74"/>
      <c r="AG86" s="74"/>
      <c r="AH86" s="74"/>
      <c r="AI86" s="75"/>
      <c r="AJ86" s="76" t="n">
        <f aca="false">H86-(R86+AA86)</f>
        <v>0</v>
      </c>
      <c r="AK86" s="77" t="n">
        <f aca="false">I86-(S86+AB86)</f>
        <v>0</v>
      </c>
      <c r="AL86" s="77" t="n">
        <f aca="false">J86-(T86+AC86)</f>
        <v>0</v>
      </c>
      <c r="AM86" s="77" t="n">
        <f aca="false">K86-(U86+AD86)</f>
        <v>0</v>
      </c>
      <c r="AN86" s="77" t="n">
        <f aca="false">L86-(V86+AE86)</f>
        <v>0</v>
      </c>
      <c r="AO86" s="77" t="n">
        <f aca="false">M86-(W86+AF86)</f>
        <v>0</v>
      </c>
      <c r="AP86" s="77" t="n">
        <f aca="false">N86-(X86+AG86)</f>
        <v>0</v>
      </c>
      <c r="AQ86" s="77" t="n">
        <f aca="false">O86-(Y86+AH86)</f>
        <v>0</v>
      </c>
      <c r="AR86" s="77" t="n">
        <f aca="false">P86-(Z86+AI86)</f>
        <v>0</v>
      </c>
      <c r="AS86" s="60" t="n">
        <f aca="false">(AA86+AB86+AC86)*0.05+(AD86+AE86)*0.2+(AF86+AG86+AH86+AI86)*0.05+(AJ86+AK86+AL86+AN86)*1+AM86*2+(AO86+AP86+AQ86+AR86)*0.5</f>
        <v>0</v>
      </c>
      <c r="AT86" s="78" t="s">
        <v>125</v>
      </c>
    </row>
    <row r="87" customFormat="false" ht="14.9" hidden="false" customHeight="false" outlineLevel="0" collapsed="false">
      <c r="A87" s="67"/>
      <c r="B87" s="67"/>
      <c r="C87" s="67"/>
      <c r="D87" s="64"/>
      <c r="E87" s="65"/>
      <c r="F87" s="66"/>
      <c r="G87" s="67"/>
      <c r="H87" s="68"/>
      <c r="I87" s="69"/>
      <c r="J87" s="69"/>
      <c r="K87" s="69"/>
      <c r="L87" s="69"/>
      <c r="M87" s="69"/>
      <c r="N87" s="69"/>
      <c r="O87" s="69"/>
      <c r="P87" s="69"/>
      <c r="Q87" s="51" t="n">
        <f aca="false">H87*1+I87*1+J87*1+K87*2+L87*1+M87*0.5+N87*0.5+O87*0.5+P87*0.5</f>
        <v>0</v>
      </c>
      <c r="R87" s="70"/>
      <c r="S87" s="71"/>
      <c r="T87" s="71"/>
      <c r="U87" s="71"/>
      <c r="V87" s="71"/>
      <c r="W87" s="71"/>
      <c r="X87" s="71"/>
      <c r="Y87" s="71"/>
      <c r="Z87" s="72"/>
      <c r="AA87" s="73"/>
      <c r="AB87" s="74"/>
      <c r="AC87" s="74"/>
      <c r="AD87" s="74"/>
      <c r="AE87" s="74"/>
      <c r="AF87" s="74"/>
      <c r="AG87" s="74"/>
      <c r="AH87" s="74"/>
      <c r="AI87" s="75"/>
      <c r="AJ87" s="76" t="n">
        <f aca="false">H87-(R87+AA87)</f>
        <v>0</v>
      </c>
      <c r="AK87" s="77" t="n">
        <f aca="false">I87-(S87+AB87)</f>
        <v>0</v>
      </c>
      <c r="AL87" s="77" t="n">
        <f aca="false">J87-(T87+AC87)</f>
        <v>0</v>
      </c>
      <c r="AM87" s="77" t="n">
        <f aca="false">K87-(U87+AD87)</f>
        <v>0</v>
      </c>
      <c r="AN87" s="77" t="n">
        <f aca="false">L87-(V87+AE87)</f>
        <v>0</v>
      </c>
      <c r="AO87" s="77" t="n">
        <f aca="false">M87-(W87+AF87)</f>
        <v>0</v>
      </c>
      <c r="AP87" s="77" t="n">
        <f aca="false">N87-(X87+AG87)</f>
        <v>0</v>
      </c>
      <c r="AQ87" s="77" t="n">
        <f aca="false">O87-(Y87+AH87)</f>
        <v>0</v>
      </c>
      <c r="AR87" s="77" t="n">
        <f aca="false">P87-(Z87+AI87)</f>
        <v>0</v>
      </c>
      <c r="AS87" s="60" t="n">
        <f aca="false">(AA87+AB87+AC87)*0.05+(AD87+AE87)*0.2+(AF87+AG87+AH87+AI87)*0.05+(AJ87+AK87+AL87+AN87)*1+AM87*2+(AO87+AP87+AQ87+AR87)*0.5</f>
        <v>0</v>
      </c>
      <c r="AT87" s="78" t="s">
        <v>126</v>
      </c>
    </row>
    <row r="88" customFormat="false" ht="14.9" hidden="false" customHeight="false" outlineLevel="0" collapsed="false">
      <c r="A88" s="67"/>
      <c r="B88" s="67"/>
      <c r="C88" s="67"/>
      <c r="D88" s="64"/>
      <c r="E88" s="65"/>
      <c r="F88" s="66"/>
      <c r="G88" s="67"/>
      <c r="H88" s="68"/>
      <c r="I88" s="69"/>
      <c r="J88" s="69"/>
      <c r="K88" s="69"/>
      <c r="L88" s="69"/>
      <c r="M88" s="69"/>
      <c r="N88" s="69"/>
      <c r="O88" s="69"/>
      <c r="P88" s="69"/>
      <c r="Q88" s="51" t="n">
        <f aca="false">H88*1+I88*1+J88*1+K88*2+L88*1+M88*0.5+N88*0.5+O88*0.5+P88*0.5</f>
        <v>0</v>
      </c>
      <c r="R88" s="70"/>
      <c r="S88" s="71"/>
      <c r="T88" s="71"/>
      <c r="U88" s="71"/>
      <c r="V88" s="71"/>
      <c r="W88" s="71"/>
      <c r="X88" s="71"/>
      <c r="Y88" s="71"/>
      <c r="Z88" s="72"/>
      <c r="AA88" s="73"/>
      <c r="AB88" s="74"/>
      <c r="AC88" s="74"/>
      <c r="AD88" s="74"/>
      <c r="AE88" s="74"/>
      <c r="AF88" s="74"/>
      <c r="AG88" s="74"/>
      <c r="AH88" s="74"/>
      <c r="AI88" s="75"/>
      <c r="AJ88" s="76" t="n">
        <f aca="false">H88-(R88+AA88)</f>
        <v>0</v>
      </c>
      <c r="AK88" s="77" t="n">
        <f aca="false">I88-(S88+AB88)</f>
        <v>0</v>
      </c>
      <c r="AL88" s="77" t="n">
        <f aca="false">J88-(T88+AC88)</f>
        <v>0</v>
      </c>
      <c r="AM88" s="77" t="n">
        <f aca="false">K88-(U88+AD88)</f>
        <v>0</v>
      </c>
      <c r="AN88" s="77" t="n">
        <f aca="false">L88-(V88+AE88)</f>
        <v>0</v>
      </c>
      <c r="AO88" s="77" t="n">
        <f aca="false">M88-(W88+AF88)</f>
        <v>0</v>
      </c>
      <c r="AP88" s="77" t="n">
        <f aca="false">N88-(X88+AG88)</f>
        <v>0</v>
      </c>
      <c r="AQ88" s="77" t="n">
        <f aca="false">O88-(Y88+AH88)</f>
        <v>0</v>
      </c>
      <c r="AR88" s="77" t="n">
        <f aca="false">P88-(Z88+AI88)</f>
        <v>0</v>
      </c>
      <c r="AS88" s="60" t="n">
        <f aca="false">(AA88+AB88+AC88)*0.05+(AD88+AE88)*0.2+(AF88+AG88+AH88+AI88)*0.05+(AJ88+AK88+AL88+AN88)*1+AM88*2+(AO88+AP88+AQ88+AR88)*0.5</f>
        <v>0</v>
      </c>
      <c r="AT88" s="78" t="s">
        <v>127</v>
      </c>
    </row>
    <row r="89" customFormat="false" ht="14.9" hidden="false" customHeight="false" outlineLevel="0" collapsed="false">
      <c r="A89" s="67"/>
      <c r="B89" s="67"/>
      <c r="C89" s="67"/>
      <c r="D89" s="64"/>
      <c r="E89" s="65"/>
      <c r="F89" s="66"/>
      <c r="G89" s="67"/>
      <c r="H89" s="68"/>
      <c r="I89" s="69"/>
      <c r="J89" s="69"/>
      <c r="K89" s="69"/>
      <c r="L89" s="69"/>
      <c r="M89" s="69"/>
      <c r="N89" s="69"/>
      <c r="O89" s="69"/>
      <c r="P89" s="69"/>
      <c r="Q89" s="51" t="n">
        <f aca="false">H89*1+I89*1+J89*1+K89*2+L89*1+M89*0.5+N89*0.5+O89*0.5+P89*0.5</f>
        <v>0</v>
      </c>
      <c r="R89" s="70"/>
      <c r="S89" s="71"/>
      <c r="T89" s="71"/>
      <c r="U89" s="71"/>
      <c r="V89" s="71"/>
      <c r="W89" s="71"/>
      <c r="X89" s="71"/>
      <c r="Y89" s="71"/>
      <c r="Z89" s="72"/>
      <c r="AA89" s="73"/>
      <c r="AB89" s="74"/>
      <c r="AC89" s="74"/>
      <c r="AD89" s="74"/>
      <c r="AE89" s="74"/>
      <c r="AF89" s="74"/>
      <c r="AG89" s="74"/>
      <c r="AH89" s="74"/>
      <c r="AI89" s="75"/>
      <c r="AJ89" s="76" t="n">
        <f aca="false">H89-(R89+AA89)</f>
        <v>0</v>
      </c>
      <c r="AK89" s="77" t="n">
        <f aca="false">I89-(S89+AB89)</f>
        <v>0</v>
      </c>
      <c r="AL89" s="77" t="n">
        <f aca="false">J89-(T89+AC89)</f>
        <v>0</v>
      </c>
      <c r="AM89" s="77" t="n">
        <f aca="false">K89-(U89+AD89)</f>
        <v>0</v>
      </c>
      <c r="AN89" s="77" t="n">
        <f aca="false">L89-(V89+AE89)</f>
        <v>0</v>
      </c>
      <c r="AO89" s="77" t="n">
        <f aca="false">M89-(W89+AF89)</f>
        <v>0</v>
      </c>
      <c r="AP89" s="77" t="n">
        <f aca="false">N89-(X89+AG89)</f>
        <v>0</v>
      </c>
      <c r="AQ89" s="77" t="n">
        <f aca="false">O89-(Y89+AH89)</f>
        <v>0</v>
      </c>
      <c r="AR89" s="77" t="n">
        <f aca="false">P89-(Z89+AI89)</f>
        <v>0</v>
      </c>
      <c r="AS89" s="60" t="n">
        <f aca="false">(AA89+AB89+AC89)*0.05+(AD89+AE89)*0.2+(AF89+AG89+AH89+AI89)*0.05+(AJ89+AK89+AL89+AN89)*1+AM89*2+(AO89+AP89+AQ89+AR89)*0.5</f>
        <v>0</v>
      </c>
      <c r="AT89" s="78" t="s">
        <v>128</v>
      </c>
    </row>
    <row r="90" customFormat="false" ht="14.9" hidden="false" customHeight="false" outlineLevel="0" collapsed="false">
      <c r="A90" s="67"/>
      <c r="B90" s="67"/>
      <c r="C90" s="67"/>
      <c r="D90" s="64"/>
      <c r="E90" s="65"/>
      <c r="F90" s="66"/>
      <c r="G90" s="67"/>
      <c r="H90" s="68"/>
      <c r="I90" s="69"/>
      <c r="J90" s="69"/>
      <c r="K90" s="69"/>
      <c r="L90" s="69"/>
      <c r="M90" s="69"/>
      <c r="N90" s="69"/>
      <c r="O90" s="69"/>
      <c r="P90" s="69"/>
      <c r="Q90" s="51" t="n">
        <f aca="false">H90*1+I90*1+J90*1+K90*2+L90*1+M90*0.5+N90*0.5+O90*0.5+P90*0.5</f>
        <v>0</v>
      </c>
      <c r="R90" s="70"/>
      <c r="S90" s="71"/>
      <c r="T90" s="71"/>
      <c r="U90" s="71"/>
      <c r="V90" s="71"/>
      <c r="W90" s="71"/>
      <c r="X90" s="71"/>
      <c r="Y90" s="71"/>
      <c r="Z90" s="72"/>
      <c r="AA90" s="73"/>
      <c r="AB90" s="74"/>
      <c r="AC90" s="74"/>
      <c r="AD90" s="74"/>
      <c r="AE90" s="74"/>
      <c r="AF90" s="74"/>
      <c r="AG90" s="74"/>
      <c r="AH90" s="74"/>
      <c r="AI90" s="75"/>
      <c r="AJ90" s="76" t="n">
        <f aca="false">H90-(R90+AA90)</f>
        <v>0</v>
      </c>
      <c r="AK90" s="77" t="n">
        <f aca="false">I90-(S90+AB90)</f>
        <v>0</v>
      </c>
      <c r="AL90" s="77" t="n">
        <f aca="false">J90-(T90+AC90)</f>
        <v>0</v>
      </c>
      <c r="AM90" s="77" t="n">
        <f aca="false">K90-(U90+AD90)</f>
        <v>0</v>
      </c>
      <c r="AN90" s="77" t="n">
        <f aca="false">L90-(V90+AE90)</f>
        <v>0</v>
      </c>
      <c r="AO90" s="77" t="n">
        <f aca="false">M90-(W90+AF90)</f>
        <v>0</v>
      </c>
      <c r="AP90" s="77" t="n">
        <f aca="false">N90-(X90+AG90)</f>
        <v>0</v>
      </c>
      <c r="AQ90" s="77" t="n">
        <f aca="false">O90-(Y90+AH90)</f>
        <v>0</v>
      </c>
      <c r="AR90" s="77" t="n">
        <f aca="false">P90-(Z90+AI90)</f>
        <v>0</v>
      </c>
      <c r="AS90" s="60" t="n">
        <f aca="false">(AA90+AB90+AC90)*0.05+(AD90+AE90)*0.2+(AF90+AG90+AH90+AI90)*0.05+(AJ90+AK90+AL90+AN90)*1+AM90*2+(AO90+AP90+AQ90+AR90)*0.5</f>
        <v>0</v>
      </c>
      <c r="AT90" s="78" t="s">
        <v>129</v>
      </c>
    </row>
    <row r="91" customFormat="false" ht="14.9" hidden="false" customHeight="false" outlineLevel="0" collapsed="false">
      <c r="A91" s="67"/>
      <c r="B91" s="67"/>
      <c r="C91" s="67"/>
      <c r="D91" s="64"/>
      <c r="E91" s="65"/>
      <c r="F91" s="66"/>
      <c r="G91" s="67"/>
      <c r="H91" s="68"/>
      <c r="I91" s="69"/>
      <c r="J91" s="69"/>
      <c r="K91" s="69"/>
      <c r="L91" s="69"/>
      <c r="M91" s="69"/>
      <c r="N91" s="69"/>
      <c r="O91" s="69"/>
      <c r="P91" s="69"/>
      <c r="Q91" s="51" t="n">
        <f aca="false">H91*1+I91*1+J91*1+K91*2+L91*1+M91*0.5+N91*0.5+O91*0.5+P91*0.5</f>
        <v>0</v>
      </c>
      <c r="R91" s="70"/>
      <c r="S91" s="71"/>
      <c r="T91" s="71"/>
      <c r="U91" s="71"/>
      <c r="V91" s="71"/>
      <c r="W91" s="71"/>
      <c r="X91" s="71"/>
      <c r="Y91" s="71"/>
      <c r="Z91" s="72"/>
      <c r="AA91" s="73"/>
      <c r="AB91" s="74"/>
      <c r="AC91" s="74"/>
      <c r="AD91" s="74"/>
      <c r="AE91" s="74"/>
      <c r="AF91" s="74"/>
      <c r="AG91" s="74"/>
      <c r="AH91" s="74"/>
      <c r="AI91" s="75"/>
      <c r="AJ91" s="76" t="n">
        <f aca="false">H91-(R91+AA91)</f>
        <v>0</v>
      </c>
      <c r="AK91" s="77" t="n">
        <f aca="false">I91-(S91+AB91)</f>
        <v>0</v>
      </c>
      <c r="AL91" s="77" t="n">
        <f aca="false">J91-(T91+AC91)</f>
        <v>0</v>
      </c>
      <c r="AM91" s="77" t="n">
        <f aca="false">K91-(U91+AD91)</f>
        <v>0</v>
      </c>
      <c r="AN91" s="77" t="n">
        <f aca="false">L91-(V91+AE91)</f>
        <v>0</v>
      </c>
      <c r="AO91" s="77" t="n">
        <f aca="false">M91-(W91+AF91)</f>
        <v>0</v>
      </c>
      <c r="AP91" s="77" t="n">
        <f aca="false">N91-(X91+AG91)</f>
        <v>0</v>
      </c>
      <c r="AQ91" s="77" t="n">
        <f aca="false">O91-(Y91+AH91)</f>
        <v>0</v>
      </c>
      <c r="AR91" s="77" t="n">
        <f aca="false">P91-(Z91+AI91)</f>
        <v>0</v>
      </c>
      <c r="AS91" s="60" t="n">
        <f aca="false">(AA91+AB91+AC91)*0.05+(AD91+AE91)*0.2+(AF91+AG91+AH91+AI91)*0.05+(AJ91+AK91+AL91+AN91)*1+AM91*2+(AO91+AP91+AQ91+AR91)*0.5</f>
        <v>0</v>
      </c>
      <c r="AT91" s="78" t="s">
        <v>130</v>
      </c>
    </row>
    <row r="92" customFormat="false" ht="14.9" hidden="false" customHeight="false" outlineLevel="0" collapsed="false">
      <c r="A92" s="67"/>
      <c r="B92" s="67"/>
      <c r="C92" s="67"/>
      <c r="D92" s="64"/>
      <c r="E92" s="65"/>
      <c r="F92" s="66"/>
      <c r="G92" s="67"/>
      <c r="H92" s="68"/>
      <c r="I92" s="69"/>
      <c r="J92" s="69"/>
      <c r="K92" s="69"/>
      <c r="L92" s="69"/>
      <c r="M92" s="69"/>
      <c r="N92" s="69"/>
      <c r="O92" s="69"/>
      <c r="P92" s="69"/>
      <c r="Q92" s="51" t="n">
        <f aca="false">H92*1+I92*1+J92*1+K92*2+L92*1+M92*0.5+N92*0.5+O92*0.5+P92*0.5</f>
        <v>0</v>
      </c>
      <c r="R92" s="70"/>
      <c r="S92" s="71"/>
      <c r="T92" s="71"/>
      <c r="U92" s="71"/>
      <c r="V92" s="71"/>
      <c r="W92" s="71"/>
      <c r="X92" s="71"/>
      <c r="Y92" s="71"/>
      <c r="Z92" s="72"/>
      <c r="AA92" s="73"/>
      <c r="AB92" s="74"/>
      <c r="AC92" s="74"/>
      <c r="AD92" s="74"/>
      <c r="AE92" s="74"/>
      <c r="AF92" s="74"/>
      <c r="AG92" s="74"/>
      <c r="AH92" s="74"/>
      <c r="AI92" s="75"/>
      <c r="AJ92" s="76" t="n">
        <f aca="false">H92-(R92+AA92)</f>
        <v>0</v>
      </c>
      <c r="AK92" s="77" t="n">
        <f aca="false">I92-(S92+AB92)</f>
        <v>0</v>
      </c>
      <c r="AL92" s="77" t="n">
        <f aca="false">J92-(T92+AC92)</f>
        <v>0</v>
      </c>
      <c r="AM92" s="77" t="n">
        <f aca="false">K92-(U92+AD92)</f>
        <v>0</v>
      </c>
      <c r="AN92" s="77" t="n">
        <f aca="false">L92-(V92+AE92)</f>
        <v>0</v>
      </c>
      <c r="AO92" s="77" t="n">
        <f aca="false">M92-(W92+AF92)</f>
        <v>0</v>
      </c>
      <c r="AP92" s="77" t="n">
        <f aca="false">N92-(X92+AG92)</f>
        <v>0</v>
      </c>
      <c r="AQ92" s="77" t="n">
        <f aca="false">O92-(Y92+AH92)</f>
        <v>0</v>
      </c>
      <c r="AR92" s="77" t="n">
        <f aca="false">P92-(Z92+AI92)</f>
        <v>0</v>
      </c>
      <c r="AS92" s="60" t="n">
        <f aca="false">(AA92+AB92+AC92)*0.05+(AD92+AE92)*0.2+(AF92+AG92+AH92+AI92)*0.05+(AJ92+AK92+AL92+AN92)*1+AM92*2+(AO92+AP92+AQ92+AR92)*0.5</f>
        <v>0</v>
      </c>
      <c r="AT92" s="78" t="s">
        <v>131</v>
      </c>
    </row>
    <row r="93" customFormat="false" ht="14.9" hidden="false" customHeight="false" outlineLevel="0" collapsed="false">
      <c r="A93" s="67"/>
      <c r="B93" s="67"/>
      <c r="C93" s="67"/>
      <c r="D93" s="64"/>
      <c r="E93" s="65"/>
      <c r="F93" s="66"/>
      <c r="G93" s="67"/>
      <c r="H93" s="68"/>
      <c r="I93" s="69"/>
      <c r="J93" s="69"/>
      <c r="K93" s="69"/>
      <c r="L93" s="69"/>
      <c r="M93" s="69"/>
      <c r="N93" s="69"/>
      <c r="O93" s="69"/>
      <c r="P93" s="69"/>
      <c r="Q93" s="51" t="n">
        <f aca="false">H93*1+I93*1+J93*1+K93*2+L93*1+M93*0.5+N93*0.5+O93*0.5+P93*0.5</f>
        <v>0</v>
      </c>
      <c r="R93" s="70"/>
      <c r="S93" s="71"/>
      <c r="T93" s="71"/>
      <c r="U93" s="71"/>
      <c r="V93" s="71"/>
      <c r="W93" s="71"/>
      <c r="X93" s="71"/>
      <c r="Y93" s="71"/>
      <c r="Z93" s="72"/>
      <c r="AA93" s="73"/>
      <c r="AB93" s="74"/>
      <c r="AC93" s="74"/>
      <c r="AD93" s="74"/>
      <c r="AE93" s="74"/>
      <c r="AF93" s="74"/>
      <c r="AG93" s="74"/>
      <c r="AH93" s="74"/>
      <c r="AI93" s="75"/>
      <c r="AJ93" s="76" t="n">
        <f aca="false">H93-(R93+AA93)</f>
        <v>0</v>
      </c>
      <c r="AK93" s="77" t="n">
        <f aca="false">I93-(S93+AB93)</f>
        <v>0</v>
      </c>
      <c r="AL93" s="77" t="n">
        <f aca="false">J93-(T93+AC93)</f>
        <v>0</v>
      </c>
      <c r="AM93" s="77" t="n">
        <f aca="false">K93-(U93+AD93)</f>
        <v>0</v>
      </c>
      <c r="AN93" s="77" t="n">
        <f aca="false">L93-(V93+AE93)</f>
        <v>0</v>
      </c>
      <c r="AO93" s="77" t="n">
        <f aca="false">M93-(W93+AF93)</f>
        <v>0</v>
      </c>
      <c r="AP93" s="77" t="n">
        <f aca="false">N93-(X93+AG93)</f>
        <v>0</v>
      </c>
      <c r="AQ93" s="77" t="n">
        <f aca="false">O93-(Y93+AH93)</f>
        <v>0</v>
      </c>
      <c r="AR93" s="77" t="n">
        <f aca="false">P93-(Z93+AI93)</f>
        <v>0</v>
      </c>
      <c r="AS93" s="60" t="n">
        <f aca="false">(AA93+AB93+AC93)*0.05+(AD93+AE93)*0.2+(AF93+AG93+AH93+AI93)*0.05+(AJ93+AK93+AL93+AN93)*1+AM93*2+(AO93+AP93+AQ93+AR93)*0.5</f>
        <v>0</v>
      </c>
      <c r="AT93" s="78" t="s">
        <v>132</v>
      </c>
    </row>
    <row r="94" customFormat="false" ht="14.9" hidden="false" customHeight="false" outlineLevel="0" collapsed="false">
      <c r="A94" s="67"/>
      <c r="B94" s="67"/>
      <c r="C94" s="67"/>
      <c r="D94" s="64"/>
      <c r="E94" s="65"/>
      <c r="F94" s="66"/>
      <c r="G94" s="67"/>
      <c r="H94" s="68"/>
      <c r="I94" s="69"/>
      <c r="J94" s="69"/>
      <c r="K94" s="69"/>
      <c r="L94" s="69"/>
      <c r="M94" s="69"/>
      <c r="N94" s="69"/>
      <c r="O94" s="69"/>
      <c r="P94" s="69"/>
      <c r="Q94" s="51" t="n">
        <f aca="false">H94*1+I94*1+J94*1+K94*2+L94*1+M94*0.5+N94*0.5+O94*0.5+P94*0.5</f>
        <v>0</v>
      </c>
      <c r="R94" s="70"/>
      <c r="S94" s="71"/>
      <c r="T94" s="71"/>
      <c r="U94" s="71"/>
      <c r="V94" s="71"/>
      <c r="W94" s="71"/>
      <c r="X94" s="71"/>
      <c r="Y94" s="71"/>
      <c r="Z94" s="72"/>
      <c r="AA94" s="73"/>
      <c r="AB94" s="74"/>
      <c r="AC94" s="74"/>
      <c r="AD94" s="74"/>
      <c r="AE94" s="74"/>
      <c r="AF94" s="74"/>
      <c r="AG94" s="74"/>
      <c r="AH94" s="74"/>
      <c r="AI94" s="75"/>
      <c r="AJ94" s="76" t="n">
        <f aca="false">H94-(R94+AA94)</f>
        <v>0</v>
      </c>
      <c r="AK94" s="77" t="n">
        <f aca="false">I94-(S94+AB94)</f>
        <v>0</v>
      </c>
      <c r="AL94" s="77" t="n">
        <f aca="false">J94-(T94+AC94)</f>
        <v>0</v>
      </c>
      <c r="AM94" s="77" t="n">
        <f aca="false">K94-(U94+AD94)</f>
        <v>0</v>
      </c>
      <c r="AN94" s="77" t="n">
        <f aca="false">L94-(V94+AE94)</f>
        <v>0</v>
      </c>
      <c r="AO94" s="77" t="n">
        <f aca="false">M94-(W94+AF94)</f>
        <v>0</v>
      </c>
      <c r="AP94" s="77" t="n">
        <f aca="false">N94-(X94+AG94)</f>
        <v>0</v>
      </c>
      <c r="AQ94" s="77" t="n">
        <f aca="false">O94-(Y94+AH94)</f>
        <v>0</v>
      </c>
      <c r="AR94" s="77" t="n">
        <f aca="false">P94-(Z94+AI94)</f>
        <v>0</v>
      </c>
      <c r="AS94" s="60" t="n">
        <f aca="false">(AA94+AB94+AC94)*0.05+(AD94+AE94)*0.2+(AF94+AG94+AH94+AI94)*0.05+(AJ94+AK94+AL94+AN94)*1+AM94*2+(AO94+AP94+AQ94+AR94)*0.5</f>
        <v>0</v>
      </c>
      <c r="AT94" s="78" t="s">
        <v>133</v>
      </c>
    </row>
    <row r="95" customFormat="false" ht="14.9" hidden="false" customHeight="false" outlineLevel="0" collapsed="false">
      <c r="A95" s="67"/>
      <c r="B95" s="67"/>
      <c r="C95" s="67"/>
      <c r="D95" s="64"/>
      <c r="E95" s="65"/>
      <c r="F95" s="66"/>
      <c r="G95" s="67"/>
      <c r="H95" s="68"/>
      <c r="I95" s="69"/>
      <c r="J95" s="69"/>
      <c r="K95" s="69"/>
      <c r="L95" s="69"/>
      <c r="M95" s="69"/>
      <c r="N95" s="69"/>
      <c r="O95" s="69"/>
      <c r="P95" s="69"/>
      <c r="Q95" s="51" t="n">
        <f aca="false">H95*1+I95*1+J95*1+K95*2+L95*1+M95*0.5+N95*0.5+O95*0.5+P95*0.5</f>
        <v>0</v>
      </c>
      <c r="R95" s="70"/>
      <c r="S95" s="71"/>
      <c r="T95" s="71"/>
      <c r="U95" s="71"/>
      <c r="V95" s="71"/>
      <c r="W95" s="71"/>
      <c r="X95" s="71"/>
      <c r="Y95" s="71"/>
      <c r="Z95" s="72"/>
      <c r="AA95" s="73"/>
      <c r="AB95" s="74"/>
      <c r="AC95" s="74"/>
      <c r="AD95" s="74"/>
      <c r="AE95" s="74"/>
      <c r="AF95" s="74"/>
      <c r="AG95" s="74"/>
      <c r="AH95" s="74"/>
      <c r="AI95" s="75"/>
      <c r="AJ95" s="76" t="n">
        <f aca="false">H95-(R95+AA95)</f>
        <v>0</v>
      </c>
      <c r="AK95" s="77" t="n">
        <f aca="false">I95-(S95+AB95)</f>
        <v>0</v>
      </c>
      <c r="AL95" s="77" t="n">
        <f aca="false">J95-(T95+AC95)</f>
        <v>0</v>
      </c>
      <c r="AM95" s="77" t="n">
        <f aca="false">K95-(U95+AD95)</f>
        <v>0</v>
      </c>
      <c r="AN95" s="77" t="n">
        <f aca="false">L95-(V95+AE95)</f>
        <v>0</v>
      </c>
      <c r="AO95" s="77" t="n">
        <f aca="false">M95-(W95+AF95)</f>
        <v>0</v>
      </c>
      <c r="AP95" s="77" t="n">
        <f aca="false">N95-(X95+AG95)</f>
        <v>0</v>
      </c>
      <c r="AQ95" s="77" t="n">
        <f aca="false">O95-(Y95+AH95)</f>
        <v>0</v>
      </c>
      <c r="AR95" s="77" t="n">
        <f aca="false">P95-(Z95+AI95)</f>
        <v>0</v>
      </c>
      <c r="AS95" s="60" t="n">
        <f aca="false">(AA95+AB95+AC95)*0.05+(AD95+AE95)*0.2+(AF95+AG95+AH95+AI95)*0.05+(AJ95+AK95+AL95+AN95)*1+AM95*2+(AO95+AP95+AQ95+AR95)*0.5</f>
        <v>0</v>
      </c>
      <c r="AT95" s="78" t="s">
        <v>134</v>
      </c>
    </row>
    <row r="96" customFormat="false" ht="14.9" hidden="false" customHeight="false" outlineLevel="0" collapsed="false">
      <c r="A96" s="67"/>
      <c r="B96" s="67"/>
      <c r="C96" s="67"/>
      <c r="D96" s="64"/>
      <c r="E96" s="65"/>
      <c r="F96" s="66"/>
      <c r="G96" s="67"/>
      <c r="H96" s="68"/>
      <c r="I96" s="69"/>
      <c r="J96" s="69"/>
      <c r="K96" s="69"/>
      <c r="L96" s="69"/>
      <c r="M96" s="69"/>
      <c r="N96" s="69"/>
      <c r="O96" s="69"/>
      <c r="P96" s="69"/>
      <c r="Q96" s="51" t="n">
        <f aca="false">H96*1+I96*1+J96*1+K96*2+L96*1+M96*0.5+N96*0.5+O96*0.5+P96*0.5</f>
        <v>0</v>
      </c>
      <c r="R96" s="70"/>
      <c r="S96" s="71"/>
      <c r="T96" s="71"/>
      <c r="U96" s="71"/>
      <c r="V96" s="71"/>
      <c r="W96" s="71"/>
      <c r="X96" s="71"/>
      <c r="Y96" s="71"/>
      <c r="Z96" s="72"/>
      <c r="AA96" s="73"/>
      <c r="AB96" s="74"/>
      <c r="AC96" s="74"/>
      <c r="AD96" s="74"/>
      <c r="AE96" s="74"/>
      <c r="AF96" s="74"/>
      <c r="AG96" s="74"/>
      <c r="AH96" s="74"/>
      <c r="AI96" s="75"/>
      <c r="AJ96" s="76" t="n">
        <f aca="false">H96-(R96+AA96)</f>
        <v>0</v>
      </c>
      <c r="AK96" s="77" t="n">
        <f aca="false">I96-(S96+AB96)</f>
        <v>0</v>
      </c>
      <c r="AL96" s="77" t="n">
        <f aca="false">J96-(T96+AC96)</f>
        <v>0</v>
      </c>
      <c r="AM96" s="77" t="n">
        <f aca="false">K96-(U96+AD96)</f>
        <v>0</v>
      </c>
      <c r="AN96" s="77" t="n">
        <f aca="false">L96-(V96+AE96)</f>
        <v>0</v>
      </c>
      <c r="AO96" s="77" t="n">
        <f aca="false">M96-(W96+AF96)</f>
        <v>0</v>
      </c>
      <c r="AP96" s="77" t="n">
        <f aca="false">N96-(X96+AG96)</f>
        <v>0</v>
      </c>
      <c r="AQ96" s="77" t="n">
        <f aca="false">O96-(Y96+AH96)</f>
        <v>0</v>
      </c>
      <c r="AR96" s="77" t="n">
        <f aca="false">P96-(Z96+AI96)</f>
        <v>0</v>
      </c>
      <c r="AS96" s="60" t="n">
        <f aca="false">(AA96+AB96+AC96)*0.05+(AD96+AE96)*0.2+(AF96+AG96+AH96+AI96)*0.05+(AJ96+AK96+AL96+AN96)*1+AM96*2+(AO96+AP96+AQ96+AR96)*0.5</f>
        <v>0</v>
      </c>
      <c r="AT96" s="78" t="s">
        <v>135</v>
      </c>
    </row>
    <row r="97" customFormat="false" ht="14.9" hidden="false" customHeight="false" outlineLevel="0" collapsed="false">
      <c r="A97" s="67"/>
      <c r="B97" s="67"/>
      <c r="C97" s="67"/>
      <c r="D97" s="64"/>
      <c r="E97" s="65"/>
      <c r="F97" s="66"/>
      <c r="G97" s="67"/>
      <c r="H97" s="68"/>
      <c r="I97" s="69"/>
      <c r="J97" s="69"/>
      <c r="K97" s="69"/>
      <c r="L97" s="69"/>
      <c r="M97" s="69"/>
      <c r="N97" s="69"/>
      <c r="O97" s="69"/>
      <c r="P97" s="69"/>
      <c r="Q97" s="51" t="n">
        <f aca="false">H97*1+I97*1+J97*1+K97*2+L97*1+M97*0.5+N97*0.5+O97*0.5+P97*0.5</f>
        <v>0</v>
      </c>
      <c r="R97" s="70"/>
      <c r="S97" s="71"/>
      <c r="T97" s="71"/>
      <c r="U97" s="71"/>
      <c r="V97" s="71"/>
      <c r="W97" s="71"/>
      <c r="X97" s="71"/>
      <c r="Y97" s="71"/>
      <c r="Z97" s="72"/>
      <c r="AA97" s="73"/>
      <c r="AB97" s="74"/>
      <c r="AC97" s="74"/>
      <c r="AD97" s="74"/>
      <c r="AE97" s="74"/>
      <c r="AF97" s="74"/>
      <c r="AG97" s="74"/>
      <c r="AH97" s="74"/>
      <c r="AI97" s="75"/>
      <c r="AJ97" s="76" t="n">
        <f aca="false">H97-(R97+AA97)</f>
        <v>0</v>
      </c>
      <c r="AK97" s="77" t="n">
        <f aca="false">I97-(S97+AB97)</f>
        <v>0</v>
      </c>
      <c r="AL97" s="77" t="n">
        <f aca="false">J97-(T97+AC97)</f>
        <v>0</v>
      </c>
      <c r="AM97" s="77" t="n">
        <f aca="false">K97-(U97+AD97)</f>
        <v>0</v>
      </c>
      <c r="AN97" s="77" t="n">
        <f aca="false">L97-(V97+AE97)</f>
        <v>0</v>
      </c>
      <c r="AO97" s="77" t="n">
        <f aca="false">M97-(W97+AF97)</f>
        <v>0</v>
      </c>
      <c r="AP97" s="77" t="n">
        <f aca="false">N97-(X97+AG97)</f>
        <v>0</v>
      </c>
      <c r="AQ97" s="77" t="n">
        <f aca="false">O97-(Y97+AH97)</f>
        <v>0</v>
      </c>
      <c r="AR97" s="77" t="n">
        <f aca="false">P97-(Z97+AI97)</f>
        <v>0</v>
      </c>
      <c r="AS97" s="60" t="n">
        <f aca="false">(AA97+AB97+AC97)*0.05+(AD97+AE97)*0.2+(AF97+AG97+AH97+AI97)*0.05+(AJ97+AK97+AL97+AN97)*1+AM97*2+(AO97+AP97+AQ97+AR97)*0.5</f>
        <v>0</v>
      </c>
      <c r="AT97" s="78" t="s">
        <v>136</v>
      </c>
    </row>
    <row r="98" customFormat="false" ht="14.9" hidden="false" customHeight="false" outlineLevel="0" collapsed="false">
      <c r="A98" s="67"/>
      <c r="B98" s="67"/>
      <c r="C98" s="67"/>
      <c r="D98" s="64"/>
      <c r="E98" s="65"/>
      <c r="F98" s="66"/>
      <c r="G98" s="67"/>
      <c r="H98" s="68"/>
      <c r="I98" s="69"/>
      <c r="J98" s="69"/>
      <c r="K98" s="69"/>
      <c r="L98" s="69"/>
      <c r="M98" s="69"/>
      <c r="N98" s="69"/>
      <c r="O98" s="69"/>
      <c r="P98" s="69"/>
      <c r="Q98" s="51" t="n">
        <f aca="false">H98*1+I98*1+J98*1+K98*2+L98*1+M98*0.5+N98*0.5+O98*0.5+P98*0.5</f>
        <v>0</v>
      </c>
      <c r="R98" s="70"/>
      <c r="S98" s="71"/>
      <c r="T98" s="71"/>
      <c r="U98" s="71"/>
      <c r="V98" s="71"/>
      <c r="W98" s="71"/>
      <c r="X98" s="71"/>
      <c r="Y98" s="71"/>
      <c r="Z98" s="72"/>
      <c r="AA98" s="73"/>
      <c r="AB98" s="74"/>
      <c r="AC98" s="74"/>
      <c r="AD98" s="74"/>
      <c r="AE98" s="74"/>
      <c r="AF98" s="74"/>
      <c r="AG98" s="74"/>
      <c r="AH98" s="74"/>
      <c r="AI98" s="75"/>
      <c r="AJ98" s="76" t="n">
        <f aca="false">H98-(R98+AA98)</f>
        <v>0</v>
      </c>
      <c r="AK98" s="77" t="n">
        <f aca="false">I98-(S98+AB98)</f>
        <v>0</v>
      </c>
      <c r="AL98" s="77" t="n">
        <f aca="false">J98-(T98+AC98)</f>
        <v>0</v>
      </c>
      <c r="AM98" s="77" t="n">
        <f aca="false">K98-(U98+AD98)</f>
        <v>0</v>
      </c>
      <c r="AN98" s="77" t="n">
        <f aca="false">L98-(V98+AE98)</f>
        <v>0</v>
      </c>
      <c r="AO98" s="77" t="n">
        <f aca="false">M98-(W98+AF98)</f>
        <v>0</v>
      </c>
      <c r="AP98" s="77" t="n">
        <f aca="false">N98-(X98+AG98)</f>
        <v>0</v>
      </c>
      <c r="AQ98" s="77" t="n">
        <f aca="false">O98-(Y98+AH98)</f>
        <v>0</v>
      </c>
      <c r="AR98" s="77" t="n">
        <f aca="false">P98-(Z98+AI98)</f>
        <v>0</v>
      </c>
      <c r="AS98" s="60" t="n">
        <f aca="false">(AA98+AB98+AC98)*0.05+(AD98+AE98)*0.2+(AF98+AG98+AH98+AI98)*0.05+(AJ98+AK98+AL98+AN98)*1+AM98*2+(AO98+AP98+AQ98+AR98)*0.5</f>
        <v>0</v>
      </c>
      <c r="AT98" s="78" t="s">
        <v>137</v>
      </c>
    </row>
    <row r="99" customFormat="false" ht="14.9" hidden="false" customHeight="false" outlineLevel="0" collapsed="false">
      <c r="A99" s="67"/>
      <c r="B99" s="67"/>
      <c r="C99" s="67"/>
      <c r="D99" s="64"/>
      <c r="E99" s="65"/>
      <c r="F99" s="66"/>
      <c r="G99" s="67"/>
      <c r="H99" s="68"/>
      <c r="I99" s="69"/>
      <c r="J99" s="69"/>
      <c r="K99" s="69"/>
      <c r="L99" s="69"/>
      <c r="M99" s="69"/>
      <c r="N99" s="69"/>
      <c r="O99" s="69"/>
      <c r="P99" s="69"/>
      <c r="Q99" s="51" t="n">
        <f aca="false">H99*1+I99*1+J99*1+K99*2+L99*1+M99*0.5+N99*0.5+O99*0.5+P99*0.5</f>
        <v>0</v>
      </c>
      <c r="R99" s="70"/>
      <c r="S99" s="71"/>
      <c r="T99" s="71"/>
      <c r="U99" s="71"/>
      <c r="V99" s="71"/>
      <c r="W99" s="71"/>
      <c r="X99" s="71"/>
      <c r="Y99" s="71"/>
      <c r="Z99" s="72"/>
      <c r="AA99" s="73"/>
      <c r="AB99" s="74"/>
      <c r="AC99" s="74"/>
      <c r="AD99" s="74"/>
      <c r="AE99" s="74"/>
      <c r="AF99" s="74"/>
      <c r="AG99" s="74"/>
      <c r="AH99" s="74"/>
      <c r="AI99" s="75"/>
      <c r="AJ99" s="76" t="n">
        <f aca="false">H99-(R99+AA99)</f>
        <v>0</v>
      </c>
      <c r="AK99" s="77" t="n">
        <f aca="false">I99-(S99+AB99)</f>
        <v>0</v>
      </c>
      <c r="AL99" s="77" t="n">
        <f aca="false">J99-(T99+AC99)</f>
        <v>0</v>
      </c>
      <c r="AM99" s="77" t="n">
        <f aca="false">K99-(U99+AD99)</f>
        <v>0</v>
      </c>
      <c r="AN99" s="77" t="n">
        <f aca="false">L99-(V99+AE99)</f>
        <v>0</v>
      </c>
      <c r="AO99" s="77" t="n">
        <f aca="false">M99-(W99+AF99)</f>
        <v>0</v>
      </c>
      <c r="AP99" s="77" t="n">
        <f aca="false">N99-(X99+AG99)</f>
        <v>0</v>
      </c>
      <c r="AQ99" s="77" t="n">
        <f aca="false">O99-(Y99+AH99)</f>
        <v>0</v>
      </c>
      <c r="AR99" s="77" t="n">
        <f aca="false">P99-(Z99+AI99)</f>
        <v>0</v>
      </c>
      <c r="AS99" s="60" t="n">
        <f aca="false">(AA99+AB99+AC99)*0.05+(AD99+AE99)*0.2+(AF99+AG99+AH99+AI99)*0.05+(AJ99+AK99+AL99+AN99)*1+AM99*2+(AO99+AP99+AQ99+AR99)*0.5</f>
        <v>0</v>
      </c>
      <c r="AT99" s="78" t="s">
        <v>138</v>
      </c>
    </row>
    <row r="100" customFormat="false" ht="14.9" hidden="false" customHeight="false" outlineLevel="0" collapsed="false">
      <c r="A100" s="67"/>
      <c r="B100" s="67"/>
      <c r="C100" s="67"/>
      <c r="D100" s="64"/>
      <c r="E100" s="65"/>
      <c r="F100" s="66"/>
      <c r="G100" s="67"/>
      <c r="H100" s="68"/>
      <c r="I100" s="69"/>
      <c r="J100" s="69"/>
      <c r="K100" s="69"/>
      <c r="L100" s="69"/>
      <c r="M100" s="69"/>
      <c r="N100" s="69"/>
      <c r="O100" s="69"/>
      <c r="P100" s="69"/>
      <c r="Q100" s="51" t="n">
        <f aca="false">H100*1+I100*1+J100*1+K100*2+L100*1+M100*0.5+N100*0.5+O100*0.5+P100*0.5</f>
        <v>0</v>
      </c>
      <c r="R100" s="70"/>
      <c r="S100" s="71"/>
      <c r="T100" s="71"/>
      <c r="U100" s="71"/>
      <c r="V100" s="71"/>
      <c r="W100" s="71"/>
      <c r="X100" s="71"/>
      <c r="Y100" s="71"/>
      <c r="Z100" s="72"/>
      <c r="AA100" s="73"/>
      <c r="AB100" s="74"/>
      <c r="AC100" s="74"/>
      <c r="AD100" s="74"/>
      <c r="AE100" s="74"/>
      <c r="AF100" s="74"/>
      <c r="AG100" s="74"/>
      <c r="AH100" s="74"/>
      <c r="AI100" s="75"/>
      <c r="AJ100" s="76" t="n">
        <f aca="false">H100-(R100+AA100)</f>
        <v>0</v>
      </c>
      <c r="AK100" s="77" t="n">
        <f aca="false">I100-(S100+AB100)</f>
        <v>0</v>
      </c>
      <c r="AL100" s="77" t="n">
        <f aca="false">J100-(T100+AC100)</f>
        <v>0</v>
      </c>
      <c r="AM100" s="77" t="n">
        <f aca="false">K100-(U100+AD100)</f>
        <v>0</v>
      </c>
      <c r="AN100" s="77" t="n">
        <f aca="false">L100-(V100+AE100)</f>
        <v>0</v>
      </c>
      <c r="AO100" s="77" t="n">
        <f aca="false">M100-(W100+AF100)</f>
        <v>0</v>
      </c>
      <c r="AP100" s="77" t="n">
        <f aca="false">N100-(X100+AG100)</f>
        <v>0</v>
      </c>
      <c r="AQ100" s="77" t="n">
        <f aca="false">O100-(Y100+AH100)</f>
        <v>0</v>
      </c>
      <c r="AR100" s="77" t="n">
        <f aca="false">P100-(Z100+AI100)</f>
        <v>0</v>
      </c>
      <c r="AS100" s="60" t="n">
        <f aca="false">(AA100+AB100+AC100)*0.05+(AD100+AE100)*0.2+(AF100+AG100+AH100+AI100)*0.05+(AJ100+AK100+AL100+AN100)*1+AM100*2+(AO100+AP100+AQ100+AR100)*0.5</f>
        <v>0</v>
      </c>
      <c r="AT100" s="78" t="s">
        <v>139</v>
      </c>
    </row>
    <row r="101" customFormat="false" ht="14.9" hidden="false" customHeight="false" outlineLevel="0" collapsed="false">
      <c r="A101" s="67"/>
      <c r="B101" s="67"/>
      <c r="C101" s="67"/>
      <c r="D101" s="64"/>
      <c r="E101" s="65"/>
      <c r="F101" s="66"/>
      <c r="G101" s="67"/>
      <c r="H101" s="68"/>
      <c r="I101" s="69"/>
      <c r="J101" s="69"/>
      <c r="K101" s="69"/>
      <c r="L101" s="69"/>
      <c r="M101" s="69"/>
      <c r="N101" s="69"/>
      <c r="O101" s="69"/>
      <c r="P101" s="69"/>
      <c r="Q101" s="51" t="n">
        <f aca="false">H101*1+I101*1+J101*1+K101*2+L101*1+M101*0.5+N101*0.5+O101*0.5+P101*0.5</f>
        <v>0</v>
      </c>
      <c r="R101" s="70"/>
      <c r="S101" s="71"/>
      <c r="T101" s="71"/>
      <c r="U101" s="71"/>
      <c r="V101" s="71"/>
      <c r="W101" s="71"/>
      <c r="X101" s="71"/>
      <c r="Y101" s="71"/>
      <c r="Z101" s="72"/>
      <c r="AA101" s="73"/>
      <c r="AB101" s="74"/>
      <c r="AC101" s="74"/>
      <c r="AD101" s="74"/>
      <c r="AE101" s="74"/>
      <c r="AF101" s="74"/>
      <c r="AG101" s="74"/>
      <c r="AH101" s="74"/>
      <c r="AI101" s="75"/>
      <c r="AJ101" s="76" t="n">
        <f aca="false">H101-(R101+AA101)</f>
        <v>0</v>
      </c>
      <c r="AK101" s="77" t="n">
        <f aca="false">I101-(S101+AB101)</f>
        <v>0</v>
      </c>
      <c r="AL101" s="77" t="n">
        <f aca="false">J101-(T101+AC101)</f>
        <v>0</v>
      </c>
      <c r="AM101" s="77" t="n">
        <f aca="false">K101-(U101+AD101)</f>
        <v>0</v>
      </c>
      <c r="AN101" s="77" t="n">
        <f aca="false">L101-(V101+AE101)</f>
        <v>0</v>
      </c>
      <c r="AO101" s="77" t="n">
        <f aca="false">M101-(W101+AF101)</f>
        <v>0</v>
      </c>
      <c r="AP101" s="77" t="n">
        <f aca="false">N101-(X101+AG101)</f>
        <v>0</v>
      </c>
      <c r="AQ101" s="77" t="n">
        <f aca="false">O101-(Y101+AH101)</f>
        <v>0</v>
      </c>
      <c r="AR101" s="77" t="n">
        <f aca="false">P101-(Z101+AI101)</f>
        <v>0</v>
      </c>
      <c r="AS101" s="60" t="n">
        <f aca="false">(AA101+AB101+AC101)*0.05+(AD101+AE101)*0.2+(AF101+AG101+AH101+AI101)*0.05+(AJ101+AK101+AL101+AN101)*1+AM101*2+(AO101+AP101+AQ101+AR101)*0.5</f>
        <v>0</v>
      </c>
      <c r="AT101" s="78" t="s">
        <v>140</v>
      </c>
    </row>
    <row r="102" customFormat="false" ht="14.9" hidden="false" customHeight="false" outlineLevel="0" collapsed="false">
      <c r="A102" s="67"/>
      <c r="B102" s="67"/>
      <c r="C102" s="67"/>
      <c r="D102" s="64"/>
      <c r="E102" s="65"/>
      <c r="F102" s="66"/>
      <c r="G102" s="67"/>
      <c r="H102" s="68"/>
      <c r="I102" s="69"/>
      <c r="J102" s="69"/>
      <c r="K102" s="69"/>
      <c r="L102" s="69"/>
      <c r="M102" s="69"/>
      <c r="N102" s="69"/>
      <c r="O102" s="69"/>
      <c r="P102" s="69"/>
      <c r="Q102" s="51" t="n">
        <f aca="false">H102*1+I102*1+J102*1+K102*2+L102*1+M102*0.5+N102*0.5+O102*0.5+P102*0.5</f>
        <v>0</v>
      </c>
      <c r="R102" s="70"/>
      <c r="S102" s="71"/>
      <c r="T102" s="71"/>
      <c r="U102" s="71"/>
      <c r="V102" s="71"/>
      <c r="W102" s="71"/>
      <c r="X102" s="71"/>
      <c r="Y102" s="71"/>
      <c r="Z102" s="72"/>
      <c r="AA102" s="73"/>
      <c r="AB102" s="74"/>
      <c r="AC102" s="74"/>
      <c r="AD102" s="74"/>
      <c r="AE102" s="74"/>
      <c r="AF102" s="74"/>
      <c r="AG102" s="74"/>
      <c r="AH102" s="74"/>
      <c r="AI102" s="75"/>
      <c r="AJ102" s="76" t="n">
        <f aca="false">H102-(R102+AA102)</f>
        <v>0</v>
      </c>
      <c r="AK102" s="77" t="n">
        <f aca="false">I102-(S102+AB102)</f>
        <v>0</v>
      </c>
      <c r="AL102" s="77" t="n">
        <f aca="false">J102-(T102+AC102)</f>
        <v>0</v>
      </c>
      <c r="AM102" s="77" t="n">
        <f aca="false">K102-(U102+AD102)</f>
        <v>0</v>
      </c>
      <c r="AN102" s="77" t="n">
        <f aca="false">L102-(V102+AE102)</f>
        <v>0</v>
      </c>
      <c r="AO102" s="77" t="n">
        <f aca="false">M102-(W102+AF102)</f>
        <v>0</v>
      </c>
      <c r="AP102" s="77" t="n">
        <f aca="false">N102-(X102+AG102)</f>
        <v>0</v>
      </c>
      <c r="AQ102" s="77" t="n">
        <f aca="false">O102-(Y102+AH102)</f>
        <v>0</v>
      </c>
      <c r="AR102" s="77" t="n">
        <f aca="false">P102-(Z102+AI102)</f>
        <v>0</v>
      </c>
      <c r="AS102" s="60" t="n">
        <f aca="false">(AA102+AB102+AC102)*0.05+(AD102+AE102)*0.2+(AF102+AG102+AH102+AI102)*0.05+(AJ102+AK102+AL102+AN102)*1+AM102*2+(AO102+AP102+AQ102+AR102)*0.5</f>
        <v>0</v>
      </c>
      <c r="AT102" s="78" t="s">
        <v>141</v>
      </c>
    </row>
    <row r="103" customFormat="false" ht="14.9" hidden="false" customHeight="false" outlineLevel="0" collapsed="false">
      <c r="A103" s="67"/>
      <c r="B103" s="67"/>
      <c r="C103" s="67"/>
      <c r="D103" s="64"/>
      <c r="E103" s="65"/>
      <c r="F103" s="66"/>
      <c r="G103" s="67"/>
      <c r="H103" s="68"/>
      <c r="I103" s="69"/>
      <c r="J103" s="69"/>
      <c r="K103" s="69"/>
      <c r="L103" s="69"/>
      <c r="M103" s="69"/>
      <c r="N103" s="69"/>
      <c r="O103" s="69"/>
      <c r="P103" s="69"/>
      <c r="Q103" s="51" t="n">
        <f aca="false">H103*1+I103*1+J103*1+K103*2+L103*1+M103*0.5+N103*0.5+O103*0.5+P103*0.5</f>
        <v>0</v>
      </c>
      <c r="R103" s="70"/>
      <c r="S103" s="71"/>
      <c r="T103" s="71"/>
      <c r="U103" s="71"/>
      <c r="V103" s="71"/>
      <c r="W103" s="71"/>
      <c r="X103" s="71"/>
      <c r="Y103" s="71"/>
      <c r="Z103" s="72"/>
      <c r="AA103" s="73"/>
      <c r="AB103" s="74"/>
      <c r="AC103" s="74"/>
      <c r="AD103" s="74"/>
      <c r="AE103" s="74"/>
      <c r="AF103" s="74"/>
      <c r="AG103" s="74"/>
      <c r="AH103" s="74"/>
      <c r="AI103" s="75"/>
      <c r="AJ103" s="76" t="n">
        <f aca="false">H103-(R103+AA103)</f>
        <v>0</v>
      </c>
      <c r="AK103" s="77" t="n">
        <f aca="false">I103-(S103+AB103)</f>
        <v>0</v>
      </c>
      <c r="AL103" s="77" t="n">
        <f aca="false">J103-(T103+AC103)</f>
        <v>0</v>
      </c>
      <c r="AM103" s="77" t="n">
        <f aca="false">K103-(U103+AD103)</f>
        <v>0</v>
      </c>
      <c r="AN103" s="77" t="n">
        <f aca="false">L103-(V103+AE103)</f>
        <v>0</v>
      </c>
      <c r="AO103" s="77" t="n">
        <f aca="false">M103-(W103+AF103)</f>
        <v>0</v>
      </c>
      <c r="AP103" s="77" t="n">
        <f aca="false">N103-(X103+AG103)</f>
        <v>0</v>
      </c>
      <c r="AQ103" s="77" t="n">
        <f aca="false">O103-(Y103+AH103)</f>
        <v>0</v>
      </c>
      <c r="AR103" s="77" t="n">
        <f aca="false">P103-(Z103+AI103)</f>
        <v>0</v>
      </c>
      <c r="AS103" s="60" t="n">
        <f aca="false">(AA103+AB103+AC103)*0.05+(AD103+AE103)*0.2+(AF103+AG103+AH103+AI103)*0.05+(AJ103+AK103+AL103+AN103)*1+AM103*2+(AO103+AP103+AQ103+AR103)*0.5</f>
        <v>0</v>
      </c>
      <c r="AT103" s="78" t="s">
        <v>142</v>
      </c>
    </row>
    <row r="104" customFormat="false" ht="14.9" hidden="false" customHeight="false" outlineLevel="0" collapsed="false">
      <c r="A104" s="67"/>
      <c r="B104" s="67"/>
      <c r="C104" s="67"/>
      <c r="D104" s="64"/>
      <c r="E104" s="65"/>
      <c r="F104" s="66"/>
      <c r="G104" s="67"/>
      <c r="H104" s="68"/>
      <c r="I104" s="69"/>
      <c r="J104" s="69"/>
      <c r="K104" s="69"/>
      <c r="L104" s="69"/>
      <c r="M104" s="69"/>
      <c r="N104" s="69"/>
      <c r="O104" s="69"/>
      <c r="P104" s="69"/>
      <c r="Q104" s="51" t="n">
        <f aca="false">H104*1+I104*1+J104*1+K104*2+L104*1+M104*0.5+N104*0.5+O104*0.5+P104*0.5</f>
        <v>0</v>
      </c>
      <c r="R104" s="70"/>
      <c r="S104" s="71"/>
      <c r="T104" s="71"/>
      <c r="U104" s="71"/>
      <c r="V104" s="71"/>
      <c r="W104" s="71"/>
      <c r="X104" s="71"/>
      <c r="Y104" s="71"/>
      <c r="Z104" s="72"/>
      <c r="AA104" s="73"/>
      <c r="AB104" s="74"/>
      <c r="AC104" s="74"/>
      <c r="AD104" s="74"/>
      <c r="AE104" s="74"/>
      <c r="AF104" s="74"/>
      <c r="AG104" s="74"/>
      <c r="AH104" s="74"/>
      <c r="AI104" s="75"/>
      <c r="AJ104" s="76" t="n">
        <f aca="false">H104-(R104+AA104)</f>
        <v>0</v>
      </c>
      <c r="AK104" s="77" t="n">
        <f aca="false">I104-(S104+AB104)</f>
        <v>0</v>
      </c>
      <c r="AL104" s="77" t="n">
        <f aca="false">J104-(T104+AC104)</f>
        <v>0</v>
      </c>
      <c r="AM104" s="77" t="n">
        <f aca="false">K104-(U104+AD104)</f>
        <v>0</v>
      </c>
      <c r="AN104" s="77" t="n">
        <f aca="false">L104-(V104+AE104)</f>
        <v>0</v>
      </c>
      <c r="AO104" s="77" t="n">
        <f aca="false">M104-(W104+AF104)</f>
        <v>0</v>
      </c>
      <c r="AP104" s="77" t="n">
        <f aca="false">N104-(X104+AG104)</f>
        <v>0</v>
      </c>
      <c r="AQ104" s="77" t="n">
        <f aca="false">O104-(Y104+AH104)</f>
        <v>0</v>
      </c>
      <c r="AR104" s="77" t="n">
        <f aca="false">P104-(Z104+AI104)</f>
        <v>0</v>
      </c>
      <c r="AS104" s="60" t="n">
        <f aca="false">(AA104+AB104+AC104)*0.05+(AD104+AE104)*0.2+(AF104+AG104+AH104+AI104)*0.05+(AJ104+AK104+AL104+AN104)*1+AM104*2+(AO104+AP104+AQ104+AR104)*0.5</f>
        <v>0</v>
      </c>
      <c r="AT104" s="78" t="s">
        <v>143</v>
      </c>
    </row>
    <row r="105" customFormat="false" ht="14.9" hidden="false" customHeight="false" outlineLevel="0" collapsed="false">
      <c r="A105" s="67"/>
      <c r="B105" s="67"/>
      <c r="C105" s="67"/>
      <c r="D105" s="64"/>
      <c r="E105" s="65"/>
      <c r="F105" s="66"/>
      <c r="G105" s="67"/>
      <c r="H105" s="68"/>
      <c r="I105" s="69"/>
      <c r="J105" s="69"/>
      <c r="K105" s="69"/>
      <c r="L105" s="69"/>
      <c r="M105" s="69"/>
      <c r="N105" s="69"/>
      <c r="O105" s="69"/>
      <c r="P105" s="69"/>
      <c r="Q105" s="51" t="n">
        <f aca="false">H105*1+I105*1+J105*1+K105*2+L105*1+M105*0.5+N105*0.5+O105*0.5+P105*0.5</f>
        <v>0</v>
      </c>
      <c r="R105" s="70"/>
      <c r="S105" s="71"/>
      <c r="T105" s="71"/>
      <c r="U105" s="71"/>
      <c r="V105" s="71"/>
      <c r="W105" s="71"/>
      <c r="X105" s="71"/>
      <c r="Y105" s="71"/>
      <c r="Z105" s="72"/>
      <c r="AA105" s="73"/>
      <c r="AB105" s="74"/>
      <c r="AC105" s="74"/>
      <c r="AD105" s="74"/>
      <c r="AE105" s="74"/>
      <c r="AF105" s="74"/>
      <c r="AG105" s="74"/>
      <c r="AH105" s="74"/>
      <c r="AI105" s="75"/>
      <c r="AJ105" s="76" t="n">
        <f aca="false">H105-(R105+AA105)</f>
        <v>0</v>
      </c>
      <c r="AK105" s="77" t="n">
        <f aca="false">I105-(S105+AB105)</f>
        <v>0</v>
      </c>
      <c r="AL105" s="77" t="n">
        <f aca="false">J105-(T105+AC105)</f>
        <v>0</v>
      </c>
      <c r="AM105" s="77" t="n">
        <f aca="false">K105-(U105+AD105)</f>
        <v>0</v>
      </c>
      <c r="AN105" s="77" t="n">
        <f aca="false">L105-(V105+AE105)</f>
        <v>0</v>
      </c>
      <c r="AO105" s="77" t="n">
        <f aca="false">M105-(W105+AF105)</f>
        <v>0</v>
      </c>
      <c r="AP105" s="77" t="n">
        <f aca="false">N105-(X105+AG105)</f>
        <v>0</v>
      </c>
      <c r="AQ105" s="77" t="n">
        <f aca="false">O105-(Y105+AH105)</f>
        <v>0</v>
      </c>
      <c r="AR105" s="77" t="n">
        <f aca="false">P105-(Z105+AI105)</f>
        <v>0</v>
      </c>
      <c r="AS105" s="60" t="n">
        <f aca="false">(AA105+AB105+AC105)*0.05+(AD105+AE105)*0.2+(AF105+AG105+AH105+AI105)*0.05+(AJ105+AK105+AL105+AN105)*1+AM105*2+(AO105+AP105+AQ105+AR105)*0.5</f>
        <v>0</v>
      </c>
      <c r="AT105" s="78" t="s">
        <v>144</v>
      </c>
    </row>
    <row r="106" customFormat="false" ht="14.9" hidden="false" customHeight="false" outlineLevel="0" collapsed="false">
      <c r="A106" s="67"/>
      <c r="B106" s="67"/>
      <c r="C106" s="67"/>
      <c r="D106" s="64"/>
      <c r="E106" s="65"/>
      <c r="F106" s="66"/>
      <c r="G106" s="67"/>
      <c r="H106" s="68"/>
      <c r="I106" s="69"/>
      <c r="J106" s="69"/>
      <c r="K106" s="69"/>
      <c r="L106" s="69"/>
      <c r="M106" s="69"/>
      <c r="N106" s="69"/>
      <c r="O106" s="69"/>
      <c r="P106" s="69"/>
      <c r="Q106" s="51" t="n">
        <f aca="false">H106*1+I106*1+J106*1+K106*2+L106*1+M106*0.5+N106*0.5+O106*0.5+P106*0.5</f>
        <v>0</v>
      </c>
      <c r="R106" s="70"/>
      <c r="S106" s="71"/>
      <c r="T106" s="71"/>
      <c r="U106" s="71"/>
      <c r="V106" s="71"/>
      <c r="W106" s="71"/>
      <c r="X106" s="71"/>
      <c r="Y106" s="71"/>
      <c r="Z106" s="72"/>
      <c r="AA106" s="73"/>
      <c r="AB106" s="74"/>
      <c r="AC106" s="74"/>
      <c r="AD106" s="74"/>
      <c r="AE106" s="74"/>
      <c r="AF106" s="74"/>
      <c r="AG106" s="74"/>
      <c r="AH106" s="74"/>
      <c r="AI106" s="75"/>
      <c r="AJ106" s="76" t="n">
        <f aca="false">H106-(R106+AA106)</f>
        <v>0</v>
      </c>
      <c r="AK106" s="77" t="n">
        <f aca="false">I106-(S106+AB106)</f>
        <v>0</v>
      </c>
      <c r="AL106" s="77" t="n">
        <f aca="false">J106-(T106+AC106)</f>
        <v>0</v>
      </c>
      <c r="AM106" s="77" t="n">
        <f aca="false">K106-(U106+AD106)</f>
        <v>0</v>
      </c>
      <c r="AN106" s="77" t="n">
        <f aca="false">L106-(V106+AE106)</f>
        <v>0</v>
      </c>
      <c r="AO106" s="77" t="n">
        <f aca="false">M106-(W106+AF106)</f>
        <v>0</v>
      </c>
      <c r="AP106" s="77" t="n">
        <f aca="false">N106-(X106+AG106)</f>
        <v>0</v>
      </c>
      <c r="AQ106" s="77" t="n">
        <f aca="false">O106-(Y106+AH106)</f>
        <v>0</v>
      </c>
      <c r="AR106" s="77" t="n">
        <f aca="false">P106-(Z106+AI106)</f>
        <v>0</v>
      </c>
      <c r="AS106" s="60" t="n">
        <f aca="false">(AA106+AB106+AC106)*0.05+(AD106+AE106)*0.2+(AF106+AG106+AH106+AI106)*0.05+(AJ106+AK106+AL106+AN106)*1+AM106*2+(AO106+AP106+AQ106+AR106)*0.5</f>
        <v>0</v>
      </c>
      <c r="AT106" s="78" t="s">
        <v>145</v>
      </c>
    </row>
    <row r="107" customFormat="false" ht="14.9" hidden="false" customHeight="false" outlineLevel="0" collapsed="false">
      <c r="A107" s="67"/>
      <c r="B107" s="67"/>
      <c r="C107" s="67"/>
      <c r="D107" s="64"/>
      <c r="E107" s="65"/>
      <c r="F107" s="66"/>
      <c r="G107" s="67"/>
      <c r="H107" s="68"/>
      <c r="I107" s="69"/>
      <c r="J107" s="69"/>
      <c r="K107" s="69"/>
      <c r="L107" s="69"/>
      <c r="M107" s="69"/>
      <c r="N107" s="69"/>
      <c r="O107" s="69"/>
      <c r="P107" s="69"/>
      <c r="Q107" s="51" t="n">
        <f aca="false">H107*1+I107*1+J107*1+K107*2+L107*1+M107*0.5+N107*0.5+O107*0.5+P107*0.5</f>
        <v>0</v>
      </c>
      <c r="R107" s="70"/>
      <c r="S107" s="71"/>
      <c r="T107" s="71"/>
      <c r="U107" s="71"/>
      <c r="V107" s="71"/>
      <c r="W107" s="71"/>
      <c r="X107" s="71"/>
      <c r="Y107" s="71"/>
      <c r="Z107" s="72"/>
      <c r="AA107" s="73"/>
      <c r="AB107" s="74"/>
      <c r="AC107" s="74"/>
      <c r="AD107" s="74"/>
      <c r="AE107" s="74"/>
      <c r="AF107" s="74"/>
      <c r="AG107" s="74"/>
      <c r="AH107" s="74"/>
      <c r="AI107" s="75"/>
      <c r="AJ107" s="76" t="n">
        <f aca="false">H107-(R107+AA107)</f>
        <v>0</v>
      </c>
      <c r="AK107" s="77" t="n">
        <f aca="false">I107-(S107+AB107)</f>
        <v>0</v>
      </c>
      <c r="AL107" s="77" t="n">
        <f aca="false">J107-(T107+AC107)</f>
        <v>0</v>
      </c>
      <c r="AM107" s="77" t="n">
        <f aca="false">K107-(U107+AD107)</f>
        <v>0</v>
      </c>
      <c r="AN107" s="77" t="n">
        <f aca="false">L107-(V107+AE107)</f>
        <v>0</v>
      </c>
      <c r="AO107" s="77" t="n">
        <f aca="false">M107-(W107+AF107)</f>
        <v>0</v>
      </c>
      <c r="AP107" s="77" t="n">
        <f aca="false">N107-(X107+AG107)</f>
        <v>0</v>
      </c>
      <c r="AQ107" s="77" t="n">
        <f aca="false">O107-(Y107+AH107)</f>
        <v>0</v>
      </c>
      <c r="AR107" s="77" t="n">
        <f aca="false">P107-(Z107+AI107)</f>
        <v>0</v>
      </c>
      <c r="AS107" s="60" t="n">
        <f aca="false">(AA107+AB107+AC107)*0.05+(AD107+AE107)*0.2+(AF107+AG107+AH107+AI107)*0.05+(AJ107+AK107+AL107+AN107)*1+AM107*2+(AO107+AP107+AQ107+AR107)*0.5</f>
        <v>0</v>
      </c>
      <c r="AT107" s="78" t="s">
        <v>146</v>
      </c>
    </row>
    <row r="108" customFormat="false" ht="14.9" hidden="false" customHeight="false" outlineLevel="0" collapsed="false">
      <c r="A108" s="67"/>
      <c r="B108" s="67"/>
      <c r="C108" s="67"/>
      <c r="D108" s="64"/>
      <c r="E108" s="65"/>
      <c r="F108" s="66"/>
      <c r="G108" s="67"/>
      <c r="H108" s="68"/>
      <c r="I108" s="69"/>
      <c r="J108" s="69"/>
      <c r="K108" s="69"/>
      <c r="L108" s="69"/>
      <c r="M108" s="69"/>
      <c r="N108" s="69"/>
      <c r="O108" s="69"/>
      <c r="P108" s="69"/>
      <c r="Q108" s="51" t="n">
        <f aca="false">H108*1+I108*1+J108*1+K108*2+L108*1+M108*0.5+N108*0.5+O108*0.5+P108*0.5</f>
        <v>0</v>
      </c>
      <c r="R108" s="70"/>
      <c r="S108" s="71"/>
      <c r="T108" s="71"/>
      <c r="U108" s="71"/>
      <c r="V108" s="71"/>
      <c r="W108" s="71"/>
      <c r="X108" s="71"/>
      <c r="Y108" s="71"/>
      <c r="Z108" s="72"/>
      <c r="AA108" s="73"/>
      <c r="AB108" s="74"/>
      <c r="AC108" s="74"/>
      <c r="AD108" s="74"/>
      <c r="AE108" s="74"/>
      <c r="AF108" s="74"/>
      <c r="AG108" s="74"/>
      <c r="AH108" s="74"/>
      <c r="AI108" s="75"/>
      <c r="AJ108" s="76" t="n">
        <f aca="false">H108-(R108+AA108)</f>
        <v>0</v>
      </c>
      <c r="AK108" s="77" t="n">
        <f aca="false">I108-(S108+AB108)</f>
        <v>0</v>
      </c>
      <c r="AL108" s="77" t="n">
        <f aca="false">J108-(T108+AC108)</f>
        <v>0</v>
      </c>
      <c r="AM108" s="77" t="n">
        <f aca="false">K108-(U108+AD108)</f>
        <v>0</v>
      </c>
      <c r="AN108" s="77" t="n">
        <f aca="false">L108-(V108+AE108)</f>
        <v>0</v>
      </c>
      <c r="AO108" s="77" t="n">
        <f aca="false">M108-(W108+AF108)</f>
        <v>0</v>
      </c>
      <c r="AP108" s="77" t="n">
        <f aca="false">N108-(X108+AG108)</f>
        <v>0</v>
      </c>
      <c r="AQ108" s="77" t="n">
        <f aca="false">O108-(Y108+AH108)</f>
        <v>0</v>
      </c>
      <c r="AR108" s="77" t="n">
        <f aca="false">P108-(Z108+AI108)</f>
        <v>0</v>
      </c>
      <c r="AS108" s="60" t="n">
        <f aca="false">(AA108+AB108+AC108)*0.05+(AD108+AE108)*0.2+(AF108+AG108+AH108+AI108)*0.05+(AJ108+AK108+AL108+AN108)*1+AM108*2+(AO108+AP108+AQ108+AR108)*0.5</f>
        <v>0</v>
      </c>
      <c r="AT108" s="78" t="s">
        <v>147</v>
      </c>
    </row>
    <row r="109" customFormat="false" ht="14.9" hidden="false" customHeight="false" outlineLevel="0" collapsed="false">
      <c r="A109" s="67"/>
      <c r="B109" s="67"/>
      <c r="C109" s="67"/>
      <c r="D109" s="64"/>
      <c r="E109" s="65"/>
      <c r="F109" s="66"/>
      <c r="G109" s="67"/>
      <c r="H109" s="68"/>
      <c r="I109" s="69"/>
      <c r="J109" s="69"/>
      <c r="K109" s="69"/>
      <c r="L109" s="69"/>
      <c r="M109" s="69"/>
      <c r="N109" s="69"/>
      <c r="O109" s="69"/>
      <c r="P109" s="69"/>
      <c r="Q109" s="51" t="n">
        <f aca="false">H109*1+I109*1+J109*1+K109*2+L109*1+M109*0.5+N109*0.5+O109*0.5+P109*0.5</f>
        <v>0</v>
      </c>
      <c r="R109" s="70"/>
      <c r="S109" s="71"/>
      <c r="T109" s="71"/>
      <c r="U109" s="71"/>
      <c r="V109" s="71"/>
      <c r="W109" s="71"/>
      <c r="X109" s="71"/>
      <c r="Y109" s="71"/>
      <c r="Z109" s="72"/>
      <c r="AA109" s="73"/>
      <c r="AB109" s="74"/>
      <c r="AC109" s="74"/>
      <c r="AD109" s="74"/>
      <c r="AE109" s="74"/>
      <c r="AF109" s="74"/>
      <c r="AG109" s="74"/>
      <c r="AH109" s="74"/>
      <c r="AI109" s="75"/>
      <c r="AJ109" s="76" t="n">
        <f aca="false">H109-(R109+AA109)</f>
        <v>0</v>
      </c>
      <c r="AK109" s="77" t="n">
        <f aca="false">I109-(S109+AB109)</f>
        <v>0</v>
      </c>
      <c r="AL109" s="77" t="n">
        <f aca="false">J109-(T109+AC109)</f>
        <v>0</v>
      </c>
      <c r="AM109" s="77" t="n">
        <f aca="false">K109-(U109+AD109)</f>
        <v>0</v>
      </c>
      <c r="AN109" s="77" t="n">
        <f aca="false">L109-(V109+AE109)</f>
        <v>0</v>
      </c>
      <c r="AO109" s="77" t="n">
        <f aca="false">M109-(W109+AF109)</f>
        <v>0</v>
      </c>
      <c r="AP109" s="77" t="n">
        <f aca="false">N109-(X109+AG109)</f>
        <v>0</v>
      </c>
      <c r="AQ109" s="77" t="n">
        <f aca="false">O109-(Y109+AH109)</f>
        <v>0</v>
      </c>
      <c r="AR109" s="77" t="n">
        <f aca="false">P109-(Z109+AI109)</f>
        <v>0</v>
      </c>
      <c r="AS109" s="60" t="n">
        <f aca="false">(AA109+AB109+AC109)*0.05+(AD109+AE109)*0.2+(AF109+AG109+AH109+AI109)*0.05+(AJ109+AK109+AL109+AN109)*1+AM109*2+(AO109+AP109+AQ109+AR109)*0.5</f>
        <v>0</v>
      </c>
      <c r="AT109" s="78" t="s">
        <v>148</v>
      </c>
    </row>
    <row r="110" customFormat="false" ht="14.9" hidden="false" customHeight="false" outlineLevel="0" collapsed="false">
      <c r="A110" s="67"/>
      <c r="B110" s="67"/>
      <c r="C110" s="67"/>
      <c r="D110" s="64"/>
      <c r="E110" s="65"/>
      <c r="F110" s="66"/>
      <c r="G110" s="67"/>
      <c r="H110" s="68"/>
      <c r="I110" s="69"/>
      <c r="J110" s="69"/>
      <c r="K110" s="69"/>
      <c r="L110" s="69"/>
      <c r="M110" s="69"/>
      <c r="N110" s="69"/>
      <c r="O110" s="69"/>
      <c r="P110" s="69"/>
      <c r="Q110" s="51" t="n">
        <f aca="false">H110*1+I110*1+J110*1+K110*2+L110*1+M110*0.5+N110*0.5+O110*0.5+P110*0.5</f>
        <v>0</v>
      </c>
      <c r="R110" s="70"/>
      <c r="S110" s="71"/>
      <c r="T110" s="71"/>
      <c r="U110" s="71"/>
      <c r="V110" s="71"/>
      <c r="W110" s="71"/>
      <c r="X110" s="71"/>
      <c r="Y110" s="71"/>
      <c r="Z110" s="72"/>
      <c r="AA110" s="73"/>
      <c r="AB110" s="74"/>
      <c r="AC110" s="74"/>
      <c r="AD110" s="74"/>
      <c r="AE110" s="74"/>
      <c r="AF110" s="74"/>
      <c r="AG110" s="74"/>
      <c r="AH110" s="74"/>
      <c r="AI110" s="75"/>
      <c r="AJ110" s="76" t="n">
        <f aca="false">H110-(R110+AA110)</f>
        <v>0</v>
      </c>
      <c r="AK110" s="77" t="n">
        <f aca="false">I110-(S110+AB110)</f>
        <v>0</v>
      </c>
      <c r="AL110" s="77" t="n">
        <f aca="false">J110-(T110+AC110)</f>
        <v>0</v>
      </c>
      <c r="AM110" s="77" t="n">
        <f aca="false">K110-(U110+AD110)</f>
        <v>0</v>
      </c>
      <c r="AN110" s="77" t="n">
        <f aca="false">L110-(V110+AE110)</f>
        <v>0</v>
      </c>
      <c r="AO110" s="77" t="n">
        <f aca="false">M110-(W110+AF110)</f>
        <v>0</v>
      </c>
      <c r="AP110" s="77" t="n">
        <f aca="false">N110-(X110+AG110)</f>
        <v>0</v>
      </c>
      <c r="AQ110" s="77" t="n">
        <f aca="false">O110-(Y110+AH110)</f>
        <v>0</v>
      </c>
      <c r="AR110" s="77" t="n">
        <f aca="false">P110-(Z110+AI110)</f>
        <v>0</v>
      </c>
      <c r="AS110" s="60" t="n">
        <f aca="false">(AA110+AB110+AC110)*0.05+(AD110+AE110)*0.2+(AF110+AG110+AH110+AI110)*0.05+(AJ110+AK110+AL110+AN110)*1+AM110*2+(AO110+AP110+AQ110+AR110)*0.5</f>
        <v>0</v>
      </c>
      <c r="AT110" s="78" t="s">
        <v>149</v>
      </c>
    </row>
    <row r="111" customFormat="false" ht="14.9" hidden="false" customHeight="false" outlineLevel="0" collapsed="false">
      <c r="A111" s="67"/>
      <c r="B111" s="67"/>
      <c r="C111" s="67"/>
      <c r="D111" s="64"/>
      <c r="E111" s="65"/>
      <c r="F111" s="66"/>
      <c r="G111" s="67"/>
      <c r="H111" s="68"/>
      <c r="I111" s="69"/>
      <c r="J111" s="69"/>
      <c r="K111" s="69"/>
      <c r="L111" s="69"/>
      <c r="M111" s="69"/>
      <c r="N111" s="69"/>
      <c r="O111" s="69"/>
      <c r="P111" s="69"/>
      <c r="Q111" s="51" t="n">
        <f aca="false">H111*1+I111*1+J111*1+K111*2+L111*1+M111*0.5+N111*0.5+O111*0.5+P111*0.5</f>
        <v>0</v>
      </c>
      <c r="R111" s="70"/>
      <c r="S111" s="71"/>
      <c r="T111" s="71"/>
      <c r="U111" s="71"/>
      <c r="V111" s="71"/>
      <c r="W111" s="71"/>
      <c r="X111" s="71"/>
      <c r="Y111" s="71"/>
      <c r="Z111" s="72"/>
      <c r="AA111" s="73"/>
      <c r="AB111" s="74"/>
      <c r="AC111" s="74"/>
      <c r="AD111" s="74"/>
      <c r="AE111" s="74"/>
      <c r="AF111" s="74"/>
      <c r="AG111" s="74"/>
      <c r="AH111" s="74"/>
      <c r="AI111" s="75"/>
      <c r="AJ111" s="76" t="n">
        <f aca="false">H111-(R111+AA111)</f>
        <v>0</v>
      </c>
      <c r="AK111" s="77" t="n">
        <f aca="false">I111-(S111+AB111)</f>
        <v>0</v>
      </c>
      <c r="AL111" s="77" t="n">
        <f aca="false">J111-(T111+AC111)</f>
        <v>0</v>
      </c>
      <c r="AM111" s="77" t="n">
        <f aca="false">K111-(U111+AD111)</f>
        <v>0</v>
      </c>
      <c r="AN111" s="77" t="n">
        <f aca="false">L111-(V111+AE111)</f>
        <v>0</v>
      </c>
      <c r="AO111" s="77" t="n">
        <f aca="false">M111-(W111+AF111)</f>
        <v>0</v>
      </c>
      <c r="AP111" s="77" t="n">
        <f aca="false">N111-(X111+AG111)</f>
        <v>0</v>
      </c>
      <c r="AQ111" s="77" t="n">
        <f aca="false">O111-(Y111+AH111)</f>
        <v>0</v>
      </c>
      <c r="AR111" s="77" t="n">
        <f aca="false">P111-(Z111+AI111)</f>
        <v>0</v>
      </c>
      <c r="AS111" s="60" t="n">
        <f aca="false">(AA111+AB111+AC111)*0.05+(AD111+AE111)*0.2+(AF111+AG111+AH111+AI111)*0.05+(AJ111+AK111+AL111+AN111)*1+AM111*2+(AO111+AP111+AQ111+AR111)*0.5</f>
        <v>0</v>
      </c>
      <c r="AT111" s="78" t="s">
        <v>150</v>
      </c>
    </row>
    <row r="112" customFormat="false" ht="14.9" hidden="false" customHeight="false" outlineLevel="0" collapsed="false">
      <c r="A112" s="67"/>
      <c r="B112" s="67"/>
      <c r="C112" s="67"/>
      <c r="D112" s="64"/>
      <c r="E112" s="65"/>
      <c r="F112" s="66"/>
      <c r="G112" s="67"/>
      <c r="H112" s="68"/>
      <c r="I112" s="69"/>
      <c r="J112" s="69"/>
      <c r="K112" s="69"/>
      <c r="L112" s="69"/>
      <c r="M112" s="69"/>
      <c r="N112" s="69"/>
      <c r="O112" s="69"/>
      <c r="P112" s="69"/>
      <c r="Q112" s="51" t="n">
        <f aca="false">H112*1+I112*1+J112*1+K112*2+L112*1+M112*0.5+N112*0.5+O112*0.5+P112*0.5</f>
        <v>0</v>
      </c>
      <c r="R112" s="70"/>
      <c r="S112" s="71"/>
      <c r="T112" s="71"/>
      <c r="U112" s="71"/>
      <c r="V112" s="71"/>
      <c r="W112" s="71"/>
      <c r="X112" s="71"/>
      <c r="Y112" s="71"/>
      <c r="Z112" s="72"/>
      <c r="AA112" s="73"/>
      <c r="AB112" s="74"/>
      <c r="AC112" s="74"/>
      <c r="AD112" s="74"/>
      <c r="AE112" s="74"/>
      <c r="AF112" s="74"/>
      <c r="AG112" s="74"/>
      <c r="AH112" s="74"/>
      <c r="AI112" s="75"/>
      <c r="AJ112" s="76" t="n">
        <f aca="false">H112-(R112+AA112)</f>
        <v>0</v>
      </c>
      <c r="AK112" s="77" t="n">
        <f aca="false">I112-(S112+AB112)</f>
        <v>0</v>
      </c>
      <c r="AL112" s="77" t="n">
        <f aca="false">J112-(T112+AC112)</f>
        <v>0</v>
      </c>
      <c r="AM112" s="77" t="n">
        <f aca="false">K112-(U112+AD112)</f>
        <v>0</v>
      </c>
      <c r="AN112" s="77" t="n">
        <f aca="false">L112-(V112+AE112)</f>
        <v>0</v>
      </c>
      <c r="AO112" s="77" t="n">
        <f aca="false">M112-(W112+AF112)</f>
        <v>0</v>
      </c>
      <c r="AP112" s="77" t="n">
        <f aca="false">N112-(X112+AG112)</f>
        <v>0</v>
      </c>
      <c r="AQ112" s="77" t="n">
        <f aca="false">O112-(Y112+AH112)</f>
        <v>0</v>
      </c>
      <c r="AR112" s="77" t="n">
        <f aca="false">P112-(Z112+AI112)</f>
        <v>0</v>
      </c>
      <c r="AS112" s="60" t="n">
        <f aca="false">(AA112+AB112+AC112)*0.05+(AD112+AE112)*0.2+(AF112+AG112+AH112+AI112)*0.05+(AJ112+AK112+AL112+AN112)*1+AM112*2+(AO112+AP112+AQ112+AR112)*0.5</f>
        <v>0</v>
      </c>
      <c r="AT112" s="78" t="s">
        <v>151</v>
      </c>
    </row>
    <row r="113" customFormat="false" ht="14.9" hidden="false" customHeight="false" outlineLevel="0" collapsed="false">
      <c r="A113" s="67"/>
      <c r="B113" s="67"/>
      <c r="C113" s="67"/>
      <c r="D113" s="64"/>
      <c r="E113" s="65"/>
      <c r="F113" s="66"/>
      <c r="G113" s="67"/>
      <c r="H113" s="68"/>
      <c r="I113" s="69"/>
      <c r="J113" s="69"/>
      <c r="K113" s="69"/>
      <c r="L113" s="69"/>
      <c r="M113" s="69"/>
      <c r="N113" s="69"/>
      <c r="O113" s="69"/>
      <c r="P113" s="69"/>
      <c r="Q113" s="51" t="n">
        <f aca="false">H113*1+I113*1+J113*1+K113*2+L113*1+M113*0.5+N113*0.5+O113*0.5+P113*0.5</f>
        <v>0</v>
      </c>
      <c r="R113" s="70"/>
      <c r="S113" s="71"/>
      <c r="T113" s="71"/>
      <c r="U113" s="71"/>
      <c r="V113" s="71"/>
      <c r="W113" s="71"/>
      <c r="X113" s="71"/>
      <c r="Y113" s="71"/>
      <c r="Z113" s="72"/>
      <c r="AA113" s="73"/>
      <c r="AB113" s="74"/>
      <c r="AC113" s="74"/>
      <c r="AD113" s="74"/>
      <c r="AE113" s="74"/>
      <c r="AF113" s="74"/>
      <c r="AG113" s="74"/>
      <c r="AH113" s="74"/>
      <c r="AI113" s="75"/>
      <c r="AJ113" s="76" t="n">
        <f aca="false">H113-(R113+AA113)</f>
        <v>0</v>
      </c>
      <c r="AK113" s="77" t="n">
        <f aca="false">I113-(S113+AB113)</f>
        <v>0</v>
      </c>
      <c r="AL113" s="77" t="n">
        <f aca="false">J113-(T113+AC113)</f>
        <v>0</v>
      </c>
      <c r="AM113" s="77" t="n">
        <f aca="false">K113-(U113+AD113)</f>
        <v>0</v>
      </c>
      <c r="AN113" s="77" t="n">
        <f aca="false">L113-(V113+AE113)</f>
        <v>0</v>
      </c>
      <c r="AO113" s="77" t="n">
        <f aca="false">M113-(W113+AF113)</f>
        <v>0</v>
      </c>
      <c r="AP113" s="77" t="n">
        <f aca="false">N113-(X113+AG113)</f>
        <v>0</v>
      </c>
      <c r="AQ113" s="77" t="n">
        <f aca="false">O113-(Y113+AH113)</f>
        <v>0</v>
      </c>
      <c r="AR113" s="77" t="n">
        <f aca="false">P113-(Z113+AI113)</f>
        <v>0</v>
      </c>
      <c r="AS113" s="60" t="n">
        <f aca="false">(AA113+AB113+AC113)*0.05+(AD113+AE113)*0.2+(AF113+AG113+AH113+AI113)*0.05+(AJ113+AK113+AL113+AN113)*1+AM113*2+(AO113+AP113+AQ113+AR113)*0.5</f>
        <v>0</v>
      </c>
      <c r="AT113" s="78" t="s">
        <v>152</v>
      </c>
    </row>
    <row r="114" customFormat="false" ht="14.9" hidden="false" customHeight="false" outlineLevel="0" collapsed="false">
      <c r="A114" s="67"/>
      <c r="B114" s="67"/>
      <c r="C114" s="67"/>
      <c r="D114" s="64"/>
      <c r="E114" s="65"/>
      <c r="F114" s="66"/>
      <c r="G114" s="67"/>
      <c r="H114" s="68"/>
      <c r="I114" s="69"/>
      <c r="J114" s="69"/>
      <c r="K114" s="69"/>
      <c r="L114" s="69"/>
      <c r="M114" s="69"/>
      <c r="N114" s="69"/>
      <c r="O114" s="69"/>
      <c r="P114" s="69"/>
      <c r="Q114" s="51" t="n">
        <f aca="false">H114*1+I114*1+J114*1+K114*2+L114*1+M114*0.5+N114*0.5+O114*0.5+P114*0.5</f>
        <v>0</v>
      </c>
      <c r="R114" s="70"/>
      <c r="S114" s="71"/>
      <c r="T114" s="71"/>
      <c r="U114" s="71"/>
      <c r="V114" s="71"/>
      <c r="W114" s="71"/>
      <c r="X114" s="71"/>
      <c r="Y114" s="71"/>
      <c r="Z114" s="72"/>
      <c r="AA114" s="73"/>
      <c r="AB114" s="74"/>
      <c r="AC114" s="74"/>
      <c r="AD114" s="74"/>
      <c r="AE114" s="74"/>
      <c r="AF114" s="74"/>
      <c r="AG114" s="74"/>
      <c r="AH114" s="74"/>
      <c r="AI114" s="75"/>
      <c r="AJ114" s="76" t="n">
        <f aca="false">H114-(R114+AA114)</f>
        <v>0</v>
      </c>
      <c r="AK114" s="77" t="n">
        <f aca="false">I114-(S114+AB114)</f>
        <v>0</v>
      </c>
      <c r="AL114" s="77" t="n">
        <f aca="false">J114-(T114+AC114)</f>
        <v>0</v>
      </c>
      <c r="AM114" s="77" t="n">
        <f aca="false">K114-(U114+AD114)</f>
        <v>0</v>
      </c>
      <c r="AN114" s="77" t="n">
        <f aca="false">L114-(V114+AE114)</f>
        <v>0</v>
      </c>
      <c r="AO114" s="77" t="n">
        <f aca="false">M114-(W114+AF114)</f>
        <v>0</v>
      </c>
      <c r="AP114" s="77" t="n">
        <f aca="false">N114-(X114+AG114)</f>
        <v>0</v>
      </c>
      <c r="AQ114" s="77" t="n">
        <f aca="false">O114-(Y114+AH114)</f>
        <v>0</v>
      </c>
      <c r="AR114" s="77" t="n">
        <f aca="false">P114-(Z114+AI114)</f>
        <v>0</v>
      </c>
      <c r="AS114" s="60" t="n">
        <f aca="false">(AA114+AB114+AC114)*0.05+(AD114+AE114)*0.2+(AF114+AG114+AH114+AI114)*0.05+(AJ114+AK114+AL114+AN114)*1+AM114*2+(AO114+AP114+AQ114+AR114)*0.5</f>
        <v>0</v>
      </c>
      <c r="AT114" s="78" t="s">
        <v>153</v>
      </c>
    </row>
    <row r="115" customFormat="false" ht="14.9" hidden="false" customHeight="false" outlineLevel="0" collapsed="false">
      <c r="A115" s="67"/>
      <c r="B115" s="67"/>
      <c r="C115" s="67"/>
      <c r="D115" s="64"/>
      <c r="E115" s="65"/>
      <c r="F115" s="66"/>
      <c r="G115" s="67"/>
      <c r="H115" s="68"/>
      <c r="I115" s="69"/>
      <c r="J115" s="69"/>
      <c r="K115" s="69"/>
      <c r="L115" s="69"/>
      <c r="M115" s="69"/>
      <c r="N115" s="69"/>
      <c r="O115" s="69"/>
      <c r="P115" s="69"/>
      <c r="Q115" s="51" t="n">
        <f aca="false">H115*1+I115*1+J115*1+K115*2+L115*1+M115*0.5+N115*0.5+O115*0.5+P115*0.5</f>
        <v>0</v>
      </c>
      <c r="R115" s="70"/>
      <c r="S115" s="71"/>
      <c r="T115" s="71"/>
      <c r="U115" s="71"/>
      <c r="V115" s="71"/>
      <c r="W115" s="71"/>
      <c r="X115" s="71"/>
      <c r="Y115" s="71"/>
      <c r="Z115" s="72"/>
      <c r="AA115" s="73"/>
      <c r="AB115" s="74"/>
      <c r="AC115" s="74"/>
      <c r="AD115" s="74"/>
      <c r="AE115" s="74"/>
      <c r="AF115" s="74"/>
      <c r="AG115" s="74"/>
      <c r="AH115" s="74"/>
      <c r="AI115" s="75"/>
      <c r="AJ115" s="76" t="n">
        <f aca="false">H115-(R115+AA115)</f>
        <v>0</v>
      </c>
      <c r="AK115" s="77" t="n">
        <f aca="false">I115-(S115+AB115)</f>
        <v>0</v>
      </c>
      <c r="AL115" s="77" t="n">
        <f aca="false">J115-(T115+AC115)</f>
        <v>0</v>
      </c>
      <c r="AM115" s="77" t="n">
        <f aca="false">K115-(U115+AD115)</f>
        <v>0</v>
      </c>
      <c r="AN115" s="77" t="n">
        <f aca="false">L115-(V115+AE115)</f>
        <v>0</v>
      </c>
      <c r="AO115" s="77" t="n">
        <f aca="false">M115-(W115+AF115)</f>
        <v>0</v>
      </c>
      <c r="AP115" s="77" t="n">
        <f aca="false">N115-(X115+AG115)</f>
        <v>0</v>
      </c>
      <c r="AQ115" s="77" t="n">
        <f aca="false">O115-(Y115+AH115)</f>
        <v>0</v>
      </c>
      <c r="AR115" s="77" t="n">
        <f aca="false">P115-(Z115+AI115)</f>
        <v>0</v>
      </c>
      <c r="AS115" s="60" t="n">
        <f aca="false">(AA115+AB115+AC115)*0.05+(AD115+AE115)*0.2+(AF115+AG115+AH115+AI115)*0.05+(AJ115+AK115+AL115+AN115)*1+AM115*2+(AO115+AP115+AQ115+AR115)*0.5</f>
        <v>0</v>
      </c>
      <c r="AT115" s="78" t="s">
        <v>154</v>
      </c>
    </row>
    <row r="116" customFormat="false" ht="14.9" hidden="false" customHeight="false" outlineLevel="0" collapsed="false">
      <c r="A116" s="67"/>
      <c r="B116" s="67"/>
      <c r="C116" s="67"/>
      <c r="D116" s="64"/>
      <c r="E116" s="65"/>
      <c r="F116" s="66"/>
      <c r="G116" s="67"/>
      <c r="H116" s="68"/>
      <c r="I116" s="69"/>
      <c r="J116" s="69"/>
      <c r="K116" s="69"/>
      <c r="L116" s="69"/>
      <c r="M116" s="69"/>
      <c r="N116" s="69"/>
      <c r="O116" s="69"/>
      <c r="P116" s="69"/>
      <c r="Q116" s="51" t="n">
        <f aca="false">H116*1+I116*1+J116*1+K116*2+L116*1+M116*0.5+N116*0.5+O116*0.5+P116*0.5</f>
        <v>0</v>
      </c>
      <c r="R116" s="70"/>
      <c r="S116" s="71"/>
      <c r="T116" s="71"/>
      <c r="U116" s="71"/>
      <c r="V116" s="71"/>
      <c r="W116" s="71"/>
      <c r="X116" s="71"/>
      <c r="Y116" s="71"/>
      <c r="Z116" s="72"/>
      <c r="AA116" s="73"/>
      <c r="AB116" s="74"/>
      <c r="AC116" s="74"/>
      <c r="AD116" s="74"/>
      <c r="AE116" s="74"/>
      <c r="AF116" s="74"/>
      <c r="AG116" s="74"/>
      <c r="AH116" s="74"/>
      <c r="AI116" s="75"/>
      <c r="AJ116" s="76" t="n">
        <f aca="false">H116-(R116+AA116)</f>
        <v>0</v>
      </c>
      <c r="AK116" s="77" t="n">
        <f aca="false">I116-(S116+AB116)</f>
        <v>0</v>
      </c>
      <c r="AL116" s="77" t="n">
        <f aca="false">J116-(T116+AC116)</f>
        <v>0</v>
      </c>
      <c r="AM116" s="77" t="n">
        <f aca="false">K116-(U116+AD116)</f>
        <v>0</v>
      </c>
      <c r="AN116" s="77" t="n">
        <f aca="false">L116-(V116+AE116)</f>
        <v>0</v>
      </c>
      <c r="AO116" s="77" t="n">
        <f aca="false">M116-(W116+AF116)</f>
        <v>0</v>
      </c>
      <c r="AP116" s="77" t="n">
        <f aca="false">N116-(X116+AG116)</f>
        <v>0</v>
      </c>
      <c r="AQ116" s="77" t="n">
        <f aca="false">O116-(Y116+AH116)</f>
        <v>0</v>
      </c>
      <c r="AR116" s="77" t="n">
        <f aca="false">P116-(Z116+AI116)</f>
        <v>0</v>
      </c>
      <c r="AS116" s="60" t="n">
        <f aca="false">(AA116+AB116+AC116)*0.05+(AD116+AE116)*0.2+(AF116+AG116+AH116+AI116)*0.05+(AJ116+AK116+AL116+AN116)*1+AM116*2+(AO116+AP116+AQ116+AR116)*0.5</f>
        <v>0</v>
      </c>
      <c r="AT116" s="78" t="s">
        <v>155</v>
      </c>
    </row>
    <row r="117" customFormat="false" ht="14.9" hidden="false" customHeight="false" outlineLevel="0" collapsed="false">
      <c r="A117" s="67"/>
      <c r="B117" s="67"/>
      <c r="C117" s="67"/>
      <c r="D117" s="64"/>
      <c r="E117" s="65"/>
      <c r="F117" s="66"/>
      <c r="G117" s="67"/>
      <c r="H117" s="68"/>
      <c r="I117" s="69"/>
      <c r="J117" s="69"/>
      <c r="K117" s="69"/>
      <c r="L117" s="69"/>
      <c r="M117" s="69"/>
      <c r="N117" s="69"/>
      <c r="O117" s="69"/>
      <c r="P117" s="69"/>
      <c r="Q117" s="51" t="n">
        <f aca="false">H117*1+I117*1+J117*1+K117*2+L117*1+M117*0.5+N117*0.5+O117*0.5+P117*0.5</f>
        <v>0</v>
      </c>
      <c r="R117" s="70"/>
      <c r="S117" s="71"/>
      <c r="T117" s="71"/>
      <c r="U117" s="71"/>
      <c r="V117" s="71"/>
      <c r="W117" s="71"/>
      <c r="X117" s="71"/>
      <c r="Y117" s="71"/>
      <c r="Z117" s="72"/>
      <c r="AA117" s="73"/>
      <c r="AB117" s="74"/>
      <c r="AC117" s="74"/>
      <c r="AD117" s="74"/>
      <c r="AE117" s="74"/>
      <c r="AF117" s="74"/>
      <c r="AG117" s="74"/>
      <c r="AH117" s="74"/>
      <c r="AI117" s="75"/>
      <c r="AJ117" s="76" t="n">
        <f aca="false">H117-(R117+AA117)</f>
        <v>0</v>
      </c>
      <c r="AK117" s="77" t="n">
        <f aca="false">I117-(S117+AB117)</f>
        <v>0</v>
      </c>
      <c r="AL117" s="77" t="n">
        <f aca="false">J117-(T117+AC117)</f>
        <v>0</v>
      </c>
      <c r="AM117" s="77" t="n">
        <f aca="false">K117-(U117+AD117)</f>
        <v>0</v>
      </c>
      <c r="AN117" s="77" t="n">
        <f aca="false">L117-(V117+AE117)</f>
        <v>0</v>
      </c>
      <c r="AO117" s="77" t="n">
        <f aca="false">M117-(W117+AF117)</f>
        <v>0</v>
      </c>
      <c r="AP117" s="77" t="n">
        <f aca="false">N117-(X117+AG117)</f>
        <v>0</v>
      </c>
      <c r="AQ117" s="77" t="n">
        <f aca="false">O117-(Y117+AH117)</f>
        <v>0</v>
      </c>
      <c r="AR117" s="77" t="n">
        <f aca="false">P117-(Z117+AI117)</f>
        <v>0</v>
      </c>
      <c r="AS117" s="60" t="n">
        <f aca="false">(AA117+AB117+AC117)*0.05+(AD117+AE117)*0.2+(AF117+AG117+AH117+AI117)*0.05+(AJ117+AK117+AL117+AN117)*1+AM117*2+(AO117+AP117+AQ117+AR117)*0.5</f>
        <v>0</v>
      </c>
      <c r="AT117" s="78" t="s">
        <v>156</v>
      </c>
    </row>
    <row r="118" customFormat="false" ht="14.9" hidden="false" customHeight="false" outlineLevel="0" collapsed="false">
      <c r="A118" s="67"/>
      <c r="B118" s="67"/>
      <c r="C118" s="67"/>
      <c r="D118" s="64"/>
      <c r="E118" s="65"/>
      <c r="F118" s="66"/>
      <c r="G118" s="67"/>
      <c r="H118" s="68"/>
      <c r="I118" s="69"/>
      <c r="J118" s="69"/>
      <c r="K118" s="69"/>
      <c r="L118" s="69"/>
      <c r="M118" s="69"/>
      <c r="N118" s="69"/>
      <c r="O118" s="69"/>
      <c r="P118" s="69"/>
      <c r="Q118" s="51" t="n">
        <f aca="false">H118*1+I118*1+J118*1+K118*2+L118*1+M118*0.5+N118*0.5+O118*0.5+P118*0.5</f>
        <v>0</v>
      </c>
      <c r="R118" s="70"/>
      <c r="S118" s="71"/>
      <c r="T118" s="71"/>
      <c r="U118" s="71"/>
      <c r="V118" s="71"/>
      <c r="W118" s="71"/>
      <c r="X118" s="71"/>
      <c r="Y118" s="71"/>
      <c r="Z118" s="72"/>
      <c r="AA118" s="73"/>
      <c r="AB118" s="74"/>
      <c r="AC118" s="74"/>
      <c r="AD118" s="74"/>
      <c r="AE118" s="74"/>
      <c r="AF118" s="74"/>
      <c r="AG118" s="74"/>
      <c r="AH118" s="74"/>
      <c r="AI118" s="75"/>
      <c r="AJ118" s="76" t="n">
        <f aca="false">H118-(R118+AA118)</f>
        <v>0</v>
      </c>
      <c r="AK118" s="77" t="n">
        <f aca="false">I118-(S118+AB118)</f>
        <v>0</v>
      </c>
      <c r="AL118" s="77" t="n">
        <f aca="false">J118-(T118+AC118)</f>
        <v>0</v>
      </c>
      <c r="AM118" s="77" t="n">
        <f aca="false">K118-(U118+AD118)</f>
        <v>0</v>
      </c>
      <c r="AN118" s="77" t="n">
        <f aca="false">L118-(V118+AE118)</f>
        <v>0</v>
      </c>
      <c r="AO118" s="77" t="n">
        <f aca="false">M118-(W118+AF118)</f>
        <v>0</v>
      </c>
      <c r="AP118" s="77" t="n">
        <f aca="false">N118-(X118+AG118)</f>
        <v>0</v>
      </c>
      <c r="AQ118" s="77" t="n">
        <f aca="false">O118-(Y118+AH118)</f>
        <v>0</v>
      </c>
      <c r="AR118" s="77" t="n">
        <f aca="false">P118-(Z118+AI118)</f>
        <v>0</v>
      </c>
      <c r="AS118" s="60" t="n">
        <f aca="false">(AA118+AB118+AC118)*0.05+(AD118+AE118)*0.2+(AF118+AG118+AH118+AI118)*0.05+(AJ118+AK118+AL118+AN118)*1+AM118*2+(AO118+AP118+AQ118+AR118)*0.5</f>
        <v>0</v>
      </c>
      <c r="AT118" s="78" t="s">
        <v>157</v>
      </c>
    </row>
    <row r="119" customFormat="false" ht="14.9" hidden="false" customHeight="false" outlineLevel="0" collapsed="false">
      <c r="A119" s="67"/>
      <c r="B119" s="67"/>
      <c r="C119" s="67"/>
      <c r="D119" s="64"/>
      <c r="E119" s="65"/>
      <c r="F119" s="66"/>
      <c r="G119" s="67"/>
      <c r="H119" s="68"/>
      <c r="I119" s="69"/>
      <c r="J119" s="69"/>
      <c r="K119" s="69"/>
      <c r="L119" s="69"/>
      <c r="M119" s="69"/>
      <c r="N119" s="69"/>
      <c r="O119" s="69"/>
      <c r="P119" s="69"/>
      <c r="Q119" s="51" t="n">
        <f aca="false">H119*1+I119*1+J119*1+K119*2+L119*1+M119*0.5+N119*0.5+O119*0.5+P119*0.5</f>
        <v>0</v>
      </c>
      <c r="R119" s="70"/>
      <c r="S119" s="71"/>
      <c r="T119" s="71"/>
      <c r="U119" s="71"/>
      <c r="V119" s="71"/>
      <c r="W119" s="71"/>
      <c r="X119" s="71"/>
      <c r="Y119" s="71"/>
      <c r="Z119" s="72"/>
      <c r="AA119" s="73"/>
      <c r="AB119" s="74"/>
      <c r="AC119" s="74"/>
      <c r="AD119" s="74"/>
      <c r="AE119" s="74"/>
      <c r="AF119" s="74"/>
      <c r="AG119" s="74"/>
      <c r="AH119" s="74"/>
      <c r="AI119" s="75"/>
      <c r="AJ119" s="76" t="n">
        <f aca="false">H119-(R119+AA119)</f>
        <v>0</v>
      </c>
      <c r="AK119" s="77" t="n">
        <f aca="false">I119-(S119+AB119)</f>
        <v>0</v>
      </c>
      <c r="AL119" s="77" t="n">
        <f aca="false">J119-(T119+AC119)</f>
        <v>0</v>
      </c>
      <c r="AM119" s="77" t="n">
        <f aca="false">K119-(U119+AD119)</f>
        <v>0</v>
      </c>
      <c r="AN119" s="77" t="n">
        <f aca="false">L119-(V119+AE119)</f>
        <v>0</v>
      </c>
      <c r="AO119" s="77" t="n">
        <f aca="false">M119-(W119+AF119)</f>
        <v>0</v>
      </c>
      <c r="AP119" s="77" t="n">
        <f aca="false">N119-(X119+AG119)</f>
        <v>0</v>
      </c>
      <c r="AQ119" s="77" t="n">
        <f aca="false">O119-(Y119+AH119)</f>
        <v>0</v>
      </c>
      <c r="AR119" s="77" t="n">
        <f aca="false">P119-(Z119+AI119)</f>
        <v>0</v>
      </c>
      <c r="AS119" s="60" t="n">
        <f aca="false">(AA119+AB119+AC119)*0.05+(AD119+AE119)*0.2+(AF119+AG119+AH119+AI119)*0.05+(AJ119+AK119+AL119+AN119)*1+AM119*2+(AO119+AP119+AQ119+AR119)*0.5</f>
        <v>0</v>
      </c>
      <c r="AT119" s="78" t="s">
        <v>158</v>
      </c>
    </row>
    <row r="120" customFormat="false" ht="14.9" hidden="false" customHeight="false" outlineLevel="0" collapsed="false">
      <c r="A120" s="67"/>
      <c r="B120" s="67"/>
      <c r="C120" s="67"/>
      <c r="D120" s="64"/>
      <c r="E120" s="65"/>
      <c r="F120" s="66"/>
      <c r="G120" s="67"/>
      <c r="H120" s="68"/>
      <c r="I120" s="69"/>
      <c r="J120" s="69"/>
      <c r="K120" s="69"/>
      <c r="L120" s="69"/>
      <c r="M120" s="69"/>
      <c r="N120" s="69"/>
      <c r="O120" s="69"/>
      <c r="P120" s="69"/>
      <c r="Q120" s="51" t="n">
        <f aca="false">H120*1+I120*1+J120*1+K120*2+L120*1+M120*0.5+N120*0.5+O120*0.5+P120*0.5</f>
        <v>0</v>
      </c>
      <c r="R120" s="70"/>
      <c r="S120" s="71"/>
      <c r="T120" s="71"/>
      <c r="U120" s="71"/>
      <c r="V120" s="71"/>
      <c r="W120" s="71"/>
      <c r="X120" s="71"/>
      <c r="Y120" s="71"/>
      <c r="Z120" s="72"/>
      <c r="AA120" s="73"/>
      <c r="AB120" s="74"/>
      <c r="AC120" s="74"/>
      <c r="AD120" s="74"/>
      <c r="AE120" s="74"/>
      <c r="AF120" s="74"/>
      <c r="AG120" s="74"/>
      <c r="AH120" s="74"/>
      <c r="AI120" s="75"/>
      <c r="AJ120" s="76" t="n">
        <f aca="false">H120-(R120+AA120)</f>
        <v>0</v>
      </c>
      <c r="AK120" s="77" t="n">
        <f aca="false">I120-(S120+AB120)</f>
        <v>0</v>
      </c>
      <c r="AL120" s="77" t="n">
        <f aca="false">J120-(T120+AC120)</f>
        <v>0</v>
      </c>
      <c r="AM120" s="77" t="n">
        <f aca="false">K120-(U120+AD120)</f>
        <v>0</v>
      </c>
      <c r="AN120" s="77" t="n">
        <f aca="false">L120-(V120+AE120)</f>
        <v>0</v>
      </c>
      <c r="AO120" s="77" t="n">
        <f aca="false">M120-(W120+AF120)</f>
        <v>0</v>
      </c>
      <c r="AP120" s="77" t="n">
        <f aca="false">N120-(X120+AG120)</f>
        <v>0</v>
      </c>
      <c r="AQ120" s="77" t="n">
        <f aca="false">O120-(Y120+AH120)</f>
        <v>0</v>
      </c>
      <c r="AR120" s="77" t="n">
        <f aca="false">P120-(Z120+AI120)</f>
        <v>0</v>
      </c>
      <c r="AS120" s="60" t="n">
        <f aca="false">(AA120+AB120+AC120)*0.05+(AD120+AE120)*0.2+(AF120+AG120+AH120+AI120)*0.05+(AJ120+AK120+AL120+AN120)*1+AM120*2+(AO120+AP120+AQ120+AR120)*0.5</f>
        <v>0</v>
      </c>
      <c r="AT120" s="78" t="s">
        <v>159</v>
      </c>
    </row>
    <row r="121" customFormat="false" ht="14.9" hidden="false" customHeight="false" outlineLevel="0" collapsed="false">
      <c r="A121" s="67"/>
      <c r="B121" s="67"/>
      <c r="C121" s="67"/>
      <c r="D121" s="64"/>
      <c r="E121" s="65"/>
      <c r="F121" s="66"/>
      <c r="G121" s="67"/>
      <c r="H121" s="68"/>
      <c r="I121" s="69"/>
      <c r="J121" s="69"/>
      <c r="K121" s="69"/>
      <c r="L121" s="69"/>
      <c r="M121" s="69"/>
      <c r="N121" s="69"/>
      <c r="O121" s="69"/>
      <c r="P121" s="69"/>
      <c r="Q121" s="51" t="n">
        <f aca="false">H121*1+I121*1+J121*1+K121*2+L121*1+M121*0.5+N121*0.5+O121*0.5+P121*0.5</f>
        <v>0</v>
      </c>
      <c r="R121" s="70"/>
      <c r="S121" s="71"/>
      <c r="T121" s="71"/>
      <c r="U121" s="71"/>
      <c r="V121" s="71"/>
      <c r="W121" s="71"/>
      <c r="X121" s="71"/>
      <c r="Y121" s="71"/>
      <c r="Z121" s="72"/>
      <c r="AA121" s="73"/>
      <c r="AB121" s="74"/>
      <c r="AC121" s="74"/>
      <c r="AD121" s="74"/>
      <c r="AE121" s="74"/>
      <c r="AF121" s="74"/>
      <c r="AG121" s="74"/>
      <c r="AH121" s="74"/>
      <c r="AI121" s="75"/>
      <c r="AJ121" s="76" t="n">
        <f aca="false">H121-(R121+AA121)</f>
        <v>0</v>
      </c>
      <c r="AK121" s="77" t="n">
        <f aca="false">I121-(S121+AB121)</f>
        <v>0</v>
      </c>
      <c r="AL121" s="77" t="n">
        <f aca="false">J121-(T121+AC121)</f>
        <v>0</v>
      </c>
      <c r="AM121" s="77" t="n">
        <f aca="false">K121-(U121+AD121)</f>
        <v>0</v>
      </c>
      <c r="AN121" s="77" t="n">
        <f aca="false">L121-(V121+AE121)</f>
        <v>0</v>
      </c>
      <c r="AO121" s="77" t="n">
        <f aca="false">M121-(W121+AF121)</f>
        <v>0</v>
      </c>
      <c r="AP121" s="77" t="n">
        <f aca="false">N121-(X121+AG121)</f>
        <v>0</v>
      </c>
      <c r="AQ121" s="77" t="n">
        <f aca="false">O121-(Y121+AH121)</f>
        <v>0</v>
      </c>
      <c r="AR121" s="77" t="n">
        <f aca="false">P121-(Z121+AI121)</f>
        <v>0</v>
      </c>
      <c r="AS121" s="60" t="n">
        <f aca="false">(AA121+AB121+AC121)*0.05+(AD121+AE121)*0.2+(AF121+AG121+AH121+AI121)*0.05+(AJ121+AK121+AL121+AN121)*1+AM121*2+(AO121+AP121+AQ121+AR121)*0.5</f>
        <v>0</v>
      </c>
      <c r="AT121" s="78" t="s">
        <v>160</v>
      </c>
    </row>
    <row r="122" customFormat="false" ht="14.9" hidden="false" customHeight="false" outlineLevel="0" collapsed="false">
      <c r="A122" s="67"/>
      <c r="B122" s="67"/>
      <c r="C122" s="67"/>
      <c r="D122" s="64"/>
      <c r="E122" s="65"/>
      <c r="F122" s="66"/>
      <c r="G122" s="67"/>
      <c r="H122" s="68"/>
      <c r="I122" s="69"/>
      <c r="J122" s="69"/>
      <c r="K122" s="69"/>
      <c r="L122" s="69"/>
      <c r="M122" s="69"/>
      <c r="N122" s="69"/>
      <c r="O122" s="69"/>
      <c r="P122" s="69"/>
      <c r="Q122" s="51" t="n">
        <f aca="false">H122*1+I122*1+J122*1+K122*2+L122*1+M122*0.5+N122*0.5+O122*0.5+P122*0.5</f>
        <v>0</v>
      </c>
      <c r="R122" s="70"/>
      <c r="S122" s="71"/>
      <c r="T122" s="71"/>
      <c r="U122" s="71"/>
      <c r="V122" s="71"/>
      <c r="W122" s="71"/>
      <c r="X122" s="71"/>
      <c r="Y122" s="71"/>
      <c r="Z122" s="72"/>
      <c r="AA122" s="73"/>
      <c r="AB122" s="74"/>
      <c r="AC122" s="74"/>
      <c r="AD122" s="74"/>
      <c r="AE122" s="74"/>
      <c r="AF122" s="74"/>
      <c r="AG122" s="74"/>
      <c r="AH122" s="74"/>
      <c r="AI122" s="75"/>
      <c r="AJ122" s="76" t="n">
        <f aca="false">H122-(R122+AA122)</f>
        <v>0</v>
      </c>
      <c r="AK122" s="77" t="n">
        <f aca="false">I122-(S122+AB122)</f>
        <v>0</v>
      </c>
      <c r="AL122" s="77" t="n">
        <f aca="false">J122-(T122+AC122)</f>
        <v>0</v>
      </c>
      <c r="AM122" s="77" t="n">
        <f aca="false">K122-(U122+AD122)</f>
        <v>0</v>
      </c>
      <c r="AN122" s="77" t="n">
        <f aca="false">L122-(V122+AE122)</f>
        <v>0</v>
      </c>
      <c r="AO122" s="77" t="n">
        <f aca="false">M122-(W122+AF122)</f>
        <v>0</v>
      </c>
      <c r="AP122" s="77" t="n">
        <f aca="false">N122-(X122+AG122)</f>
        <v>0</v>
      </c>
      <c r="AQ122" s="77" t="n">
        <f aca="false">O122-(Y122+AH122)</f>
        <v>0</v>
      </c>
      <c r="AR122" s="77" t="n">
        <f aca="false">P122-(Z122+AI122)</f>
        <v>0</v>
      </c>
      <c r="AS122" s="60" t="n">
        <f aca="false">(AA122+AB122+AC122)*0.05+(AD122+AE122)*0.2+(AF122+AG122+AH122+AI122)*0.05+(AJ122+AK122+AL122+AN122)*1+AM122*2+(AO122+AP122+AQ122+AR122)*0.5</f>
        <v>0</v>
      </c>
      <c r="AT122" s="78" t="s">
        <v>161</v>
      </c>
    </row>
    <row r="123" customFormat="false" ht="14.9" hidden="false" customHeight="false" outlineLevel="0" collapsed="false">
      <c r="A123" s="67"/>
      <c r="B123" s="67"/>
      <c r="C123" s="67"/>
      <c r="D123" s="64"/>
      <c r="E123" s="65"/>
      <c r="F123" s="66"/>
      <c r="G123" s="67"/>
      <c r="H123" s="68"/>
      <c r="I123" s="69"/>
      <c r="J123" s="69"/>
      <c r="K123" s="69"/>
      <c r="L123" s="69"/>
      <c r="M123" s="69"/>
      <c r="N123" s="69"/>
      <c r="O123" s="69"/>
      <c r="P123" s="69"/>
      <c r="Q123" s="51" t="n">
        <f aca="false">H123*1+I123*1+J123*1+K123*2+L123*1+M123*0.5+N123*0.5+O123*0.5+P123*0.5</f>
        <v>0</v>
      </c>
      <c r="R123" s="70"/>
      <c r="S123" s="71"/>
      <c r="T123" s="71"/>
      <c r="U123" s="71"/>
      <c r="V123" s="71"/>
      <c r="W123" s="71"/>
      <c r="X123" s="71"/>
      <c r="Y123" s="71"/>
      <c r="Z123" s="72"/>
      <c r="AA123" s="73"/>
      <c r="AB123" s="74"/>
      <c r="AC123" s="74"/>
      <c r="AD123" s="74"/>
      <c r="AE123" s="74"/>
      <c r="AF123" s="74"/>
      <c r="AG123" s="74"/>
      <c r="AH123" s="74"/>
      <c r="AI123" s="75"/>
      <c r="AJ123" s="76" t="n">
        <f aca="false">H123-(R123+AA123)</f>
        <v>0</v>
      </c>
      <c r="AK123" s="77" t="n">
        <f aca="false">I123-(S123+AB123)</f>
        <v>0</v>
      </c>
      <c r="AL123" s="77" t="n">
        <f aca="false">J123-(T123+AC123)</f>
        <v>0</v>
      </c>
      <c r="AM123" s="77" t="n">
        <f aca="false">K123-(U123+AD123)</f>
        <v>0</v>
      </c>
      <c r="AN123" s="77" t="n">
        <f aca="false">L123-(V123+AE123)</f>
        <v>0</v>
      </c>
      <c r="AO123" s="77" t="n">
        <f aca="false">M123-(W123+AF123)</f>
        <v>0</v>
      </c>
      <c r="AP123" s="77" t="n">
        <f aca="false">N123-(X123+AG123)</f>
        <v>0</v>
      </c>
      <c r="AQ123" s="77" t="n">
        <f aca="false">O123-(Y123+AH123)</f>
        <v>0</v>
      </c>
      <c r="AR123" s="77" t="n">
        <f aca="false">P123-(Z123+AI123)</f>
        <v>0</v>
      </c>
      <c r="AS123" s="60" t="n">
        <f aca="false">(AA123+AB123+AC123)*0.05+(AD123+AE123)*0.2+(AF123+AG123+AH123+AI123)*0.05+(AJ123+AK123+AL123+AN123)*1+AM123*2+(AO123+AP123+AQ123+AR123)*0.5</f>
        <v>0</v>
      </c>
      <c r="AT123" s="78" t="s">
        <v>162</v>
      </c>
    </row>
    <row r="124" customFormat="false" ht="14.9" hidden="false" customHeight="false" outlineLevel="0" collapsed="false">
      <c r="A124" s="67"/>
      <c r="B124" s="67"/>
      <c r="C124" s="67"/>
      <c r="D124" s="64"/>
      <c r="E124" s="65"/>
      <c r="F124" s="66"/>
      <c r="G124" s="67"/>
      <c r="H124" s="68"/>
      <c r="I124" s="69"/>
      <c r="J124" s="69"/>
      <c r="K124" s="69"/>
      <c r="L124" s="69"/>
      <c r="M124" s="69"/>
      <c r="N124" s="69"/>
      <c r="O124" s="69"/>
      <c r="P124" s="69"/>
      <c r="Q124" s="51" t="n">
        <f aca="false">H124*1+I124*1+J124*1+K124*2+L124*1+M124*0.5+N124*0.5+O124*0.5+P124*0.5</f>
        <v>0</v>
      </c>
      <c r="R124" s="70"/>
      <c r="S124" s="71"/>
      <c r="T124" s="71"/>
      <c r="U124" s="71"/>
      <c r="V124" s="71"/>
      <c r="W124" s="71"/>
      <c r="X124" s="71"/>
      <c r="Y124" s="71"/>
      <c r="Z124" s="72"/>
      <c r="AA124" s="73"/>
      <c r="AB124" s="74"/>
      <c r="AC124" s="74"/>
      <c r="AD124" s="74"/>
      <c r="AE124" s="74"/>
      <c r="AF124" s="74"/>
      <c r="AG124" s="74"/>
      <c r="AH124" s="74"/>
      <c r="AI124" s="75"/>
      <c r="AJ124" s="76" t="n">
        <f aca="false">H124-(R124+AA124)</f>
        <v>0</v>
      </c>
      <c r="AK124" s="77" t="n">
        <f aca="false">I124-(S124+AB124)</f>
        <v>0</v>
      </c>
      <c r="AL124" s="77" t="n">
        <f aca="false">J124-(T124+AC124)</f>
        <v>0</v>
      </c>
      <c r="AM124" s="77" t="n">
        <f aca="false">K124-(U124+AD124)</f>
        <v>0</v>
      </c>
      <c r="AN124" s="77" t="n">
        <f aca="false">L124-(V124+AE124)</f>
        <v>0</v>
      </c>
      <c r="AO124" s="77" t="n">
        <f aca="false">M124-(W124+AF124)</f>
        <v>0</v>
      </c>
      <c r="AP124" s="77" t="n">
        <f aca="false">N124-(X124+AG124)</f>
        <v>0</v>
      </c>
      <c r="AQ124" s="77" t="n">
        <f aca="false">O124-(Y124+AH124)</f>
        <v>0</v>
      </c>
      <c r="AR124" s="77" t="n">
        <f aca="false">P124-(Z124+AI124)</f>
        <v>0</v>
      </c>
      <c r="AS124" s="60" t="n">
        <f aca="false">(AA124+AB124+AC124)*0.05+(AD124+AE124)*0.2+(AF124+AG124+AH124+AI124)*0.05+(AJ124+AK124+AL124+AN124)*1+AM124*2+(AO124+AP124+AQ124+AR124)*0.5</f>
        <v>0</v>
      </c>
      <c r="AT124" s="78" t="s">
        <v>163</v>
      </c>
    </row>
    <row r="125" customFormat="false" ht="14.9" hidden="false" customHeight="false" outlineLevel="0" collapsed="false">
      <c r="A125" s="67"/>
      <c r="B125" s="67"/>
      <c r="C125" s="67"/>
      <c r="D125" s="64"/>
      <c r="E125" s="65"/>
      <c r="F125" s="66"/>
      <c r="G125" s="67"/>
      <c r="H125" s="68"/>
      <c r="I125" s="69"/>
      <c r="J125" s="69"/>
      <c r="K125" s="69"/>
      <c r="L125" s="69"/>
      <c r="M125" s="69"/>
      <c r="N125" s="69"/>
      <c r="O125" s="69"/>
      <c r="P125" s="69"/>
      <c r="Q125" s="51" t="n">
        <f aca="false">H125*1+I125*1+J125*1+K125*2+L125*1+M125*0.5+N125*0.5+O125*0.5+P125*0.5</f>
        <v>0</v>
      </c>
      <c r="R125" s="70"/>
      <c r="S125" s="71"/>
      <c r="T125" s="71"/>
      <c r="U125" s="71"/>
      <c r="V125" s="71"/>
      <c r="W125" s="71"/>
      <c r="X125" s="71"/>
      <c r="Y125" s="71"/>
      <c r="Z125" s="72"/>
      <c r="AA125" s="73"/>
      <c r="AB125" s="74"/>
      <c r="AC125" s="74"/>
      <c r="AD125" s="74"/>
      <c r="AE125" s="74"/>
      <c r="AF125" s="74"/>
      <c r="AG125" s="74"/>
      <c r="AH125" s="74"/>
      <c r="AI125" s="75"/>
      <c r="AJ125" s="76" t="n">
        <f aca="false">H125-(R125+AA125)</f>
        <v>0</v>
      </c>
      <c r="AK125" s="77" t="n">
        <f aca="false">I125-(S125+AB125)</f>
        <v>0</v>
      </c>
      <c r="AL125" s="77" t="n">
        <f aca="false">J125-(T125+AC125)</f>
        <v>0</v>
      </c>
      <c r="AM125" s="77" t="n">
        <f aca="false">K125-(U125+AD125)</f>
        <v>0</v>
      </c>
      <c r="AN125" s="77" t="n">
        <f aca="false">L125-(V125+AE125)</f>
        <v>0</v>
      </c>
      <c r="AO125" s="77" t="n">
        <f aca="false">M125-(W125+AF125)</f>
        <v>0</v>
      </c>
      <c r="AP125" s="77" t="n">
        <f aca="false">N125-(X125+AG125)</f>
        <v>0</v>
      </c>
      <c r="AQ125" s="77" t="n">
        <f aca="false">O125-(Y125+AH125)</f>
        <v>0</v>
      </c>
      <c r="AR125" s="77" t="n">
        <f aca="false">P125-(Z125+AI125)</f>
        <v>0</v>
      </c>
      <c r="AS125" s="60" t="n">
        <f aca="false">(AA125+AB125+AC125)*0.05+(AD125+AE125)*0.2+(AF125+AG125+AH125+AI125)*0.05+(AJ125+AK125+AL125+AN125)*1+AM125*2+(AO125+AP125+AQ125+AR125)*0.5</f>
        <v>0</v>
      </c>
      <c r="AT125" s="78" t="s">
        <v>164</v>
      </c>
    </row>
    <row r="126" customFormat="false" ht="14.9" hidden="false" customHeight="false" outlineLevel="0" collapsed="false">
      <c r="A126" s="67"/>
      <c r="B126" s="67"/>
      <c r="C126" s="67"/>
      <c r="D126" s="64"/>
      <c r="E126" s="65"/>
      <c r="F126" s="66"/>
      <c r="G126" s="67"/>
      <c r="H126" s="68"/>
      <c r="I126" s="69"/>
      <c r="J126" s="69"/>
      <c r="K126" s="69"/>
      <c r="L126" s="69"/>
      <c r="M126" s="69"/>
      <c r="N126" s="69"/>
      <c r="O126" s="69"/>
      <c r="P126" s="69"/>
      <c r="Q126" s="51" t="n">
        <f aca="false">H126*1+I126*1+J126*1+K126*2+L126*1+M126*0.5+N126*0.5+O126*0.5+P126*0.5</f>
        <v>0</v>
      </c>
      <c r="R126" s="70"/>
      <c r="S126" s="71"/>
      <c r="T126" s="71"/>
      <c r="U126" s="71"/>
      <c r="V126" s="71"/>
      <c r="W126" s="71"/>
      <c r="X126" s="71"/>
      <c r="Y126" s="71"/>
      <c r="Z126" s="72"/>
      <c r="AA126" s="73"/>
      <c r="AB126" s="74"/>
      <c r="AC126" s="74"/>
      <c r="AD126" s="74"/>
      <c r="AE126" s="74"/>
      <c r="AF126" s="74"/>
      <c r="AG126" s="74"/>
      <c r="AH126" s="74"/>
      <c r="AI126" s="75"/>
      <c r="AJ126" s="76" t="n">
        <f aca="false">H126-(R126+AA126)</f>
        <v>0</v>
      </c>
      <c r="AK126" s="77" t="n">
        <f aca="false">I126-(S126+AB126)</f>
        <v>0</v>
      </c>
      <c r="AL126" s="77" t="n">
        <f aca="false">J126-(T126+AC126)</f>
        <v>0</v>
      </c>
      <c r="AM126" s="77" t="n">
        <f aca="false">K126-(U126+AD126)</f>
        <v>0</v>
      </c>
      <c r="AN126" s="77" t="n">
        <f aca="false">L126-(V126+AE126)</f>
        <v>0</v>
      </c>
      <c r="AO126" s="77" t="n">
        <f aca="false">M126-(W126+AF126)</f>
        <v>0</v>
      </c>
      <c r="AP126" s="77" t="n">
        <f aca="false">N126-(X126+AG126)</f>
        <v>0</v>
      </c>
      <c r="AQ126" s="77" t="n">
        <f aca="false">O126-(Y126+AH126)</f>
        <v>0</v>
      </c>
      <c r="AR126" s="77" t="n">
        <f aca="false">P126-(Z126+AI126)</f>
        <v>0</v>
      </c>
      <c r="AS126" s="60" t="n">
        <f aca="false">(AA126+AB126+AC126)*0.05+(AD126+AE126)*0.2+(AF126+AG126+AH126+AI126)*0.05+(AJ126+AK126+AL126+AN126)*1+AM126*2+(AO126+AP126+AQ126+AR126)*0.5</f>
        <v>0</v>
      </c>
      <c r="AT126" s="78" t="s">
        <v>165</v>
      </c>
    </row>
    <row r="127" customFormat="false" ht="14.9" hidden="false" customHeight="false" outlineLevel="0" collapsed="false">
      <c r="A127" s="67"/>
      <c r="B127" s="67"/>
      <c r="C127" s="67"/>
      <c r="D127" s="64"/>
      <c r="E127" s="65"/>
      <c r="F127" s="66"/>
      <c r="G127" s="67"/>
      <c r="H127" s="68"/>
      <c r="I127" s="69"/>
      <c r="J127" s="69"/>
      <c r="K127" s="69"/>
      <c r="L127" s="69"/>
      <c r="M127" s="69"/>
      <c r="N127" s="69"/>
      <c r="O127" s="69"/>
      <c r="P127" s="69"/>
      <c r="Q127" s="51" t="n">
        <f aca="false">H127*1+I127*1+J127*1+K127*2+L127*1+M127*0.5+N127*0.5+O127*0.5+P127*0.5</f>
        <v>0</v>
      </c>
      <c r="R127" s="70"/>
      <c r="S127" s="71"/>
      <c r="T127" s="71"/>
      <c r="U127" s="71"/>
      <c r="V127" s="71"/>
      <c r="W127" s="71"/>
      <c r="X127" s="71"/>
      <c r="Y127" s="71"/>
      <c r="Z127" s="72"/>
      <c r="AA127" s="73"/>
      <c r="AB127" s="74"/>
      <c r="AC127" s="74"/>
      <c r="AD127" s="74"/>
      <c r="AE127" s="74"/>
      <c r="AF127" s="74"/>
      <c r="AG127" s="74"/>
      <c r="AH127" s="74"/>
      <c r="AI127" s="75"/>
      <c r="AJ127" s="76" t="n">
        <f aca="false">H127-(R127+AA127)</f>
        <v>0</v>
      </c>
      <c r="AK127" s="77" t="n">
        <f aca="false">I127-(S127+AB127)</f>
        <v>0</v>
      </c>
      <c r="AL127" s="77" t="n">
        <f aca="false">J127-(T127+AC127)</f>
        <v>0</v>
      </c>
      <c r="AM127" s="77" t="n">
        <f aca="false">K127-(U127+AD127)</f>
        <v>0</v>
      </c>
      <c r="AN127" s="77" t="n">
        <f aca="false">L127-(V127+AE127)</f>
        <v>0</v>
      </c>
      <c r="AO127" s="77" t="n">
        <f aca="false">M127-(W127+AF127)</f>
        <v>0</v>
      </c>
      <c r="AP127" s="77" t="n">
        <f aca="false">N127-(X127+AG127)</f>
        <v>0</v>
      </c>
      <c r="AQ127" s="77" t="n">
        <f aca="false">O127-(Y127+AH127)</f>
        <v>0</v>
      </c>
      <c r="AR127" s="77" t="n">
        <f aca="false">P127-(Z127+AI127)</f>
        <v>0</v>
      </c>
      <c r="AS127" s="60" t="n">
        <f aca="false">(AA127+AB127+AC127)*0.05+(AD127+AE127)*0.2+(AF127+AG127+AH127+AI127)*0.05+(AJ127+AK127+AL127+AN127)*1+AM127*2+(AO127+AP127+AQ127+AR127)*0.5</f>
        <v>0</v>
      </c>
      <c r="AT127" s="78" t="s">
        <v>166</v>
      </c>
    </row>
    <row r="128" customFormat="false" ht="14.9" hidden="false" customHeight="false" outlineLevel="0" collapsed="false">
      <c r="A128" s="67"/>
      <c r="B128" s="67"/>
      <c r="C128" s="67"/>
      <c r="D128" s="64"/>
      <c r="E128" s="65"/>
      <c r="F128" s="66"/>
      <c r="G128" s="67"/>
      <c r="H128" s="68"/>
      <c r="I128" s="69"/>
      <c r="J128" s="69"/>
      <c r="K128" s="69"/>
      <c r="L128" s="69"/>
      <c r="M128" s="69"/>
      <c r="N128" s="69"/>
      <c r="O128" s="69"/>
      <c r="P128" s="69"/>
      <c r="Q128" s="51" t="n">
        <f aca="false">H128*1+I128*1+J128*1+K128*2+L128*1+M128*0.5+N128*0.5+O128*0.5+P128*0.5</f>
        <v>0</v>
      </c>
      <c r="R128" s="70"/>
      <c r="S128" s="71"/>
      <c r="T128" s="71"/>
      <c r="U128" s="71"/>
      <c r="V128" s="71"/>
      <c r="W128" s="71"/>
      <c r="X128" s="71"/>
      <c r="Y128" s="71"/>
      <c r="Z128" s="72"/>
      <c r="AA128" s="73"/>
      <c r="AB128" s="74"/>
      <c r="AC128" s="74"/>
      <c r="AD128" s="74"/>
      <c r="AE128" s="74"/>
      <c r="AF128" s="74"/>
      <c r="AG128" s="74"/>
      <c r="AH128" s="74"/>
      <c r="AI128" s="75"/>
      <c r="AJ128" s="76" t="n">
        <f aca="false">H128-(R128+AA128)</f>
        <v>0</v>
      </c>
      <c r="AK128" s="77" t="n">
        <f aca="false">I128-(S128+AB128)</f>
        <v>0</v>
      </c>
      <c r="AL128" s="77" t="n">
        <f aca="false">J128-(T128+AC128)</f>
        <v>0</v>
      </c>
      <c r="AM128" s="77" t="n">
        <f aca="false">K128-(U128+AD128)</f>
        <v>0</v>
      </c>
      <c r="AN128" s="77" t="n">
        <f aca="false">L128-(V128+AE128)</f>
        <v>0</v>
      </c>
      <c r="AO128" s="77" t="n">
        <f aca="false">M128-(W128+AF128)</f>
        <v>0</v>
      </c>
      <c r="AP128" s="77" t="n">
        <f aca="false">N128-(X128+AG128)</f>
        <v>0</v>
      </c>
      <c r="AQ128" s="77" t="n">
        <f aca="false">O128-(Y128+AH128)</f>
        <v>0</v>
      </c>
      <c r="AR128" s="77" t="n">
        <f aca="false">P128-(Z128+AI128)</f>
        <v>0</v>
      </c>
      <c r="AS128" s="60" t="n">
        <f aca="false">(AA128+AB128+AC128)*0.05+(AD128+AE128)*0.2+(AF128+AG128+AH128+AI128)*0.05+(AJ128+AK128+AL128+AN128)*1+AM128*2+(AO128+AP128+AQ128+AR128)*0.5</f>
        <v>0</v>
      </c>
      <c r="AT128" s="78" t="s">
        <v>167</v>
      </c>
    </row>
    <row r="129" customFormat="false" ht="14.9" hidden="false" customHeight="false" outlineLevel="0" collapsed="false">
      <c r="A129" s="67"/>
      <c r="B129" s="67"/>
      <c r="C129" s="67"/>
      <c r="D129" s="64"/>
      <c r="E129" s="65"/>
      <c r="F129" s="66"/>
      <c r="G129" s="67"/>
      <c r="H129" s="68"/>
      <c r="I129" s="69"/>
      <c r="J129" s="69"/>
      <c r="K129" s="69"/>
      <c r="L129" s="69"/>
      <c r="M129" s="69"/>
      <c r="N129" s="69"/>
      <c r="O129" s="69"/>
      <c r="P129" s="69"/>
      <c r="Q129" s="51" t="n">
        <f aca="false">H129*1+I129*1+J129*1+K129*2+L129*1+M129*0.5+N129*0.5+O129*0.5+P129*0.5</f>
        <v>0</v>
      </c>
      <c r="R129" s="70"/>
      <c r="S129" s="71"/>
      <c r="T129" s="71"/>
      <c r="U129" s="71"/>
      <c r="V129" s="71"/>
      <c r="W129" s="71"/>
      <c r="X129" s="71"/>
      <c r="Y129" s="71"/>
      <c r="Z129" s="72"/>
      <c r="AA129" s="73"/>
      <c r="AB129" s="74"/>
      <c r="AC129" s="74"/>
      <c r="AD129" s="74"/>
      <c r="AE129" s="74"/>
      <c r="AF129" s="74"/>
      <c r="AG129" s="74"/>
      <c r="AH129" s="74"/>
      <c r="AI129" s="75"/>
      <c r="AJ129" s="76" t="n">
        <f aca="false">H129-(R129+AA129)</f>
        <v>0</v>
      </c>
      <c r="AK129" s="77" t="n">
        <f aca="false">I129-(S129+AB129)</f>
        <v>0</v>
      </c>
      <c r="AL129" s="77" t="n">
        <f aca="false">J129-(T129+AC129)</f>
        <v>0</v>
      </c>
      <c r="AM129" s="77" t="n">
        <f aca="false">K129-(U129+AD129)</f>
        <v>0</v>
      </c>
      <c r="AN129" s="77" t="n">
        <f aca="false">L129-(V129+AE129)</f>
        <v>0</v>
      </c>
      <c r="AO129" s="77" t="n">
        <f aca="false">M129-(W129+AF129)</f>
        <v>0</v>
      </c>
      <c r="AP129" s="77" t="n">
        <f aca="false">N129-(X129+AG129)</f>
        <v>0</v>
      </c>
      <c r="AQ129" s="77" t="n">
        <f aca="false">O129-(Y129+AH129)</f>
        <v>0</v>
      </c>
      <c r="AR129" s="77" t="n">
        <f aca="false">P129-(Z129+AI129)</f>
        <v>0</v>
      </c>
      <c r="AS129" s="60" t="n">
        <f aca="false">(AA129+AB129+AC129)*0.05+(AD129+AE129)*0.2+(AF129+AG129+AH129+AI129)*0.05+(AJ129+AK129+AL129+AN129)*1+AM129*2+(AO129+AP129+AQ129+AR129)*0.5</f>
        <v>0</v>
      </c>
      <c r="AT129" s="78" t="s">
        <v>168</v>
      </c>
    </row>
    <row r="130" customFormat="false" ht="14.9" hidden="false" customHeight="false" outlineLevel="0" collapsed="false">
      <c r="A130" s="67"/>
      <c r="B130" s="67"/>
      <c r="C130" s="67"/>
      <c r="D130" s="64"/>
      <c r="E130" s="65"/>
      <c r="F130" s="66"/>
      <c r="G130" s="67"/>
      <c r="H130" s="68"/>
      <c r="I130" s="69"/>
      <c r="J130" s="69"/>
      <c r="K130" s="69"/>
      <c r="L130" s="69"/>
      <c r="M130" s="69"/>
      <c r="N130" s="69"/>
      <c r="O130" s="69"/>
      <c r="P130" s="69"/>
      <c r="Q130" s="51" t="n">
        <f aca="false">H130*1+I130*1+J130*1+K130*2+L130*1+M130*0.5+N130*0.5+O130*0.5+P130*0.5</f>
        <v>0</v>
      </c>
      <c r="R130" s="70"/>
      <c r="S130" s="71"/>
      <c r="T130" s="71"/>
      <c r="U130" s="71"/>
      <c r="V130" s="71"/>
      <c r="W130" s="71"/>
      <c r="X130" s="71"/>
      <c r="Y130" s="71"/>
      <c r="Z130" s="72"/>
      <c r="AA130" s="73"/>
      <c r="AB130" s="74"/>
      <c r="AC130" s="74"/>
      <c r="AD130" s="74"/>
      <c r="AE130" s="74"/>
      <c r="AF130" s="74"/>
      <c r="AG130" s="74"/>
      <c r="AH130" s="74"/>
      <c r="AI130" s="75"/>
      <c r="AJ130" s="76" t="n">
        <f aca="false">H130-(R130+AA130)</f>
        <v>0</v>
      </c>
      <c r="AK130" s="77" t="n">
        <f aca="false">I130-(S130+AB130)</f>
        <v>0</v>
      </c>
      <c r="AL130" s="77" t="n">
        <f aca="false">J130-(T130+AC130)</f>
        <v>0</v>
      </c>
      <c r="AM130" s="77" t="n">
        <f aca="false">K130-(U130+AD130)</f>
        <v>0</v>
      </c>
      <c r="AN130" s="77" t="n">
        <f aca="false">L130-(V130+AE130)</f>
        <v>0</v>
      </c>
      <c r="AO130" s="77" t="n">
        <f aca="false">M130-(W130+AF130)</f>
        <v>0</v>
      </c>
      <c r="AP130" s="77" t="n">
        <f aca="false">N130-(X130+AG130)</f>
        <v>0</v>
      </c>
      <c r="AQ130" s="77" t="n">
        <f aca="false">O130-(Y130+AH130)</f>
        <v>0</v>
      </c>
      <c r="AR130" s="77" t="n">
        <f aca="false">P130-(Z130+AI130)</f>
        <v>0</v>
      </c>
      <c r="AS130" s="60" t="n">
        <f aca="false">(AA130+AB130+AC130)*0.05+(AD130+AE130)*0.2+(AF130+AG130+AH130+AI130)*0.05+(AJ130+AK130+AL130+AN130)*1+AM130*2+(AO130+AP130+AQ130+AR130)*0.5</f>
        <v>0</v>
      </c>
      <c r="AT130" s="78" t="s">
        <v>169</v>
      </c>
    </row>
    <row r="131" customFormat="false" ht="14.9" hidden="false" customHeight="false" outlineLevel="0" collapsed="false">
      <c r="A131" s="67"/>
      <c r="B131" s="67"/>
      <c r="C131" s="67"/>
      <c r="D131" s="64"/>
      <c r="E131" s="65"/>
      <c r="F131" s="66"/>
      <c r="G131" s="67"/>
      <c r="H131" s="68"/>
      <c r="I131" s="69"/>
      <c r="J131" s="69"/>
      <c r="K131" s="69"/>
      <c r="L131" s="69"/>
      <c r="M131" s="69"/>
      <c r="N131" s="69"/>
      <c r="O131" s="69"/>
      <c r="P131" s="69"/>
      <c r="Q131" s="51" t="n">
        <f aca="false">H131*1+I131*1+J131*1+K131*2+L131*1+M131*0.5+N131*0.5+O131*0.5+P131*0.5</f>
        <v>0</v>
      </c>
      <c r="R131" s="70"/>
      <c r="S131" s="71"/>
      <c r="T131" s="71"/>
      <c r="U131" s="71"/>
      <c r="V131" s="71"/>
      <c r="W131" s="71"/>
      <c r="X131" s="71"/>
      <c r="Y131" s="71"/>
      <c r="Z131" s="72"/>
      <c r="AA131" s="73"/>
      <c r="AB131" s="74"/>
      <c r="AC131" s="74"/>
      <c r="AD131" s="74"/>
      <c r="AE131" s="74"/>
      <c r="AF131" s="74"/>
      <c r="AG131" s="74"/>
      <c r="AH131" s="74"/>
      <c r="AI131" s="75"/>
      <c r="AJ131" s="76" t="n">
        <f aca="false">H131-(R131+AA131)</f>
        <v>0</v>
      </c>
      <c r="AK131" s="77" t="n">
        <f aca="false">I131-(S131+AB131)</f>
        <v>0</v>
      </c>
      <c r="AL131" s="77" t="n">
        <f aca="false">J131-(T131+AC131)</f>
        <v>0</v>
      </c>
      <c r="AM131" s="77" t="n">
        <f aca="false">K131-(U131+AD131)</f>
        <v>0</v>
      </c>
      <c r="AN131" s="77" t="n">
        <f aca="false">L131-(V131+AE131)</f>
        <v>0</v>
      </c>
      <c r="AO131" s="77" t="n">
        <f aca="false">M131-(W131+AF131)</f>
        <v>0</v>
      </c>
      <c r="AP131" s="77" t="n">
        <f aca="false">N131-(X131+AG131)</f>
        <v>0</v>
      </c>
      <c r="AQ131" s="77" t="n">
        <f aca="false">O131-(Y131+AH131)</f>
        <v>0</v>
      </c>
      <c r="AR131" s="77" t="n">
        <f aca="false">P131-(Z131+AI131)</f>
        <v>0</v>
      </c>
      <c r="AS131" s="60" t="n">
        <f aca="false">(AA131+AB131+AC131)*0.05+(AD131+AE131)*0.2+(AF131+AG131+AH131+AI131)*0.05+(AJ131+AK131+AL131+AN131)*1+AM131*2+(AO131+AP131+AQ131+AR131)*0.5</f>
        <v>0</v>
      </c>
      <c r="AT131" s="78" t="s">
        <v>170</v>
      </c>
    </row>
    <row r="132" customFormat="false" ht="14.9" hidden="false" customHeight="false" outlineLevel="0" collapsed="false">
      <c r="A132" s="67"/>
      <c r="B132" s="67"/>
      <c r="C132" s="67"/>
      <c r="D132" s="64"/>
      <c r="E132" s="65"/>
      <c r="F132" s="66"/>
      <c r="G132" s="67"/>
      <c r="H132" s="68"/>
      <c r="I132" s="69"/>
      <c r="J132" s="69"/>
      <c r="K132" s="69"/>
      <c r="L132" s="69"/>
      <c r="M132" s="69"/>
      <c r="N132" s="69"/>
      <c r="O132" s="69"/>
      <c r="P132" s="69"/>
      <c r="Q132" s="51" t="n">
        <f aca="false">H132*1+I132*1+J132*1+K132*2+L132*1+M132*0.5+N132*0.5+O132*0.5+P132*0.5</f>
        <v>0</v>
      </c>
      <c r="R132" s="70"/>
      <c r="S132" s="71"/>
      <c r="T132" s="71"/>
      <c r="U132" s="71"/>
      <c r="V132" s="71"/>
      <c r="W132" s="71"/>
      <c r="X132" s="71"/>
      <c r="Y132" s="71"/>
      <c r="Z132" s="72"/>
      <c r="AA132" s="73"/>
      <c r="AB132" s="74"/>
      <c r="AC132" s="74"/>
      <c r="AD132" s="74"/>
      <c r="AE132" s="74"/>
      <c r="AF132" s="74"/>
      <c r="AG132" s="74"/>
      <c r="AH132" s="74"/>
      <c r="AI132" s="75"/>
      <c r="AJ132" s="76" t="n">
        <f aca="false">H132-(R132+AA132)</f>
        <v>0</v>
      </c>
      <c r="AK132" s="77" t="n">
        <f aca="false">I132-(S132+AB132)</f>
        <v>0</v>
      </c>
      <c r="AL132" s="77" t="n">
        <f aca="false">J132-(T132+AC132)</f>
        <v>0</v>
      </c>
      <c r="AM132" s="77" t="n">
        <f aca="false">K132-(U132+AD132)</f>
        <v>0</v>
      </c>
      <c r="AN132" s="77" t="n">
        <f aca="false">L132-(V132+AE132)</f>
        <v>0</v>
      </c>
      <c r="AO132" s="77" t="n">
        <f aca="false">M132-(W132+AF132)</f>
        <v>0</v>
      </c>
      <c r="AP132" s="77" t="n">
        <f aca="false">N132-(X132+AG132)</f>
        <v>0</v>
      </c>
      <c r="AQ132" s="77" t="n">
        <f aca="false">O132-(Y132+AH132)</f>
        <v>0</v>
      </c>
      <c r="AR132" s="77" t="n">
        <f aca="false">P132-(Z132+AI132)</f>
        <v>0</v>
      </c>
      <c r="AS132" s="60" t="n">
        <f aca="false">(AA132+AB132+AC132)*0.05+(AD132+AE132)*0.2+(AF132+AG132+AH132+AI132)*0.05+(AJ132+AK132+AL132+AN132)*1+AM132*2+(AO132+AP132+AQ132+AR132)*0.5</f>
        <v>0</v>
      </c>
      <c r="AT132" s="78" t="s">
        <v>171</v>
      </c>
    </row>
    <row r="133" customFormat="false" ht="14.9" hidden="false" customHeight="false" outlineLevel="0" collapsed="false">
      <c r="A133" s="67"/>
      <c r="B133" s="67"/>
      <c r="C133" s="67"/>
      <c r="D133" s="64"/>
      <c r="E133" s="65"/>
      <c r="F133" s="66"/>
      <c r="G133" s="67"/>
      <c r="H133" s="68"/>
      <c r="I133" s="69"/>
      <c r="J133" s="69"/>
      <c r="K133" s="69"/>
      <c r="L133" s="69"/>
      <c r="M133" s="69"/>
      <c r="N133" s="69"/>
      <c r="O133" s="69"/>
      <c r="P133" s="69"/>
      <c r="Q133" s="51" t="n">
        <f aca="false">H133*1+I133*1+J133*1+K133*2+L133*1+M133*0.5+N133*0.5+O133*0.5+P133*0.5</f>
        <v>0</v>
      </c>
      <c r="R133" s="70"/>
      <c r="S133" s="71"/>
      <c r="T133" s="71"/>
      <c r="U133" s="71"/>
      <c r="V133" s="71"/>
      <c r="W133" s="71"/>
      <c r="X133" s="71"/>
      <c r="Y133" s="71"/>
      <c r="Z133" s="72"/>
      <c r="AA133" s="73"/>
      <c r="AB133" s="74"/>
      <c r="AC133" s="74"/>
      <c r="AD133" s="74"/>
      <c r="AE133" s="74"/>
      <c r="AF133" s="74"/>
      <c r="AG133" s="74"/>
      <c r="AH133" s="74"/>
      <c r="AI133" s="75"/>
      <c r="AJ133" s="76" t="n">
        <f aca="false">H133-(R133+AA133)</f>
        <v>0</v>
      </c>
      <c r="AK133" s="77" t="n">
        <f aca="false">I133-(S133+AB133)</f>
        <v>0</v>
      </c>
      <c r="AL133" s="77" t="n">
        <f aca="false">J133-(T133+AC133)</f>
        <v>0</v>
      </c>
      <c r="AM133" s="77" t="n">
        <f aca="false">K133-(U133+AD133)</f>
        <v>0</v>
      </c>
      <c r="AN133" s="77" t="n">
        <f aca="false">L133-(V133+AE133)</f>
        <v>0</v>
      </c>
      <c r="AO133" s="77" t="n">
        <f aca="false">M133-(W133+AF133)</f>
        <v>0</v>
      </c>
      <c r="AP133" s="77" t="n">
        <f aca="false">N133-(X133+AG133)</f>
        <v>0</v>
      </c>
      <c r="AQ133" s="77" t="n">
        <f aca="false">O133-(Y133+AH133)</f>
        <v>0</v>
      </c>
      <c r="AR133" s="77" t="n">
        <f aca="false">P133-(Z133+AI133)</f>
        <v>0</v>
      </c>
      <c r="AS133" s="60" t="n">
        <f aca="false">(AA133+AB133+AC133)*0.05+(AD133+AE133)*0.2+(AF133+AG133+AH133+AI133)*0.05+(AJ133+AK133+AL133+AN133)*1+AM133*2+(AO133+AP133+AQ133+AR133)*0.5</f>
        <v>0</v>
      </c>
      <c r="AT133" s="78" t="s">
        <v>172</v>
      </c>
    </row>
    <row r="134" customFormat="false" ht="14.9" hidden="false" customHeight="false" outlineLevel="0" collapsed="false">
      <c r="A134" s="67"/>
      <c r="B134" s="67"/>
      <c r="C134" s="67"/>
      <c r="D134" s="64"/>
      <c r="E134" s="65"/>
      <c r="F134" s="66"/>
      <c r="G134" s="67"/>
      <c r="H134" s="68"/>
      <c r="I134" s="69"/>
      <c r="J134" s="69"/>
      <c r="K134" s="69"/>
      <c r="L134" s="69"/>
      <c r="M134" s="69"/>
      <c r="N134" s="69"/>
      <c r="O134" s="69"/>
      <c r="P134" s="69"/>
      <c r="Q134" s="51" t="n">
        <f aca="false">H134*1+I134*1+J134*1+K134*2+L134*1+M134*0.5+N134*0.5+O134*0.5+P134*0.5</f>
        <v>0</v>
      </c>
      <c r="R134" s="70"/>
      <c r="S134" s="71"/>
      <c r="T134" s="71"/>
      <c r="U134" s="71"/>
      <c r="V134" s="71"/>
      <c r="W134" s="71"/>
      <c r="X134" s="71"/>
      <c r="Y134" s="71"/>
      <c r="Z134" s="72"/>
      <c r="AA134" s="73"/>
      <c r="AB134" s="74"/>
      <c r="AC134" s="74"/>
      <c r="AD134" s="74"/>
      <c r="AE134" s="74"/>
      <c r="AF134" s="74"/>
      <c r="AG134" s="74"/>
      <c r="AH134" s="74"/>
      <c r="AI134" s="75"/>
      <c r="AJ134" s="76" t="n">
        <f aca="false">H134-(R134+AA134)</f>
        <v>0</v>
      </c>
      <c r="AK134" s="77" t="n">
        <f aca="false">I134-(S134+AB134)</f>
        <v>0</v>
      </c>
      <c r="AL134" s="77" t="n">
        <f aca="false">J134-(T134+AC134)</f>
        <v>0</v>
      </c>
      <c r="AM134" s="77" t="n">
        <f aca="false">K134-(U134+AD134)</f>
        <v>0</v>
      </c>
      <c r="AN134" s="77" t="n">
        <f aca="false">L134-(V134+AE134)</f>
        <v>0</v>
      </c>
      <c r="AO134" s="77" t="n">
        <f aca="false">M134-(W134+AF134)</f>
        <v>0</v>
      </c>
      <c r="AP134" s="77" t="n">
        <f aca="false">N134-(X134+AG134)</f>
        <v>0</v>
      </c>
      <c r="AQ134" s="77" t="n">
        <f aca="false">O134-(Y134+AH134)</f>
        <v>0</v>
      </c>
      <c r="AR134" s="77" t="n">
        <f aca="false">P134-(Z134+AI134)</f>
        <v>0</v>
      </c>
      <c r="AS134" s="60" t="n">
        <f aca="false">(AA134+AB134+AC134)*0.05+(AD134+AE134)*0.2+(AF134+AG134+AH134+AI134)*0.05+(AJ134+AK134+AL134+AN134)*1+AM134*2+(AO134+AP134+AQ134+AR134)*0.5</f>
        <v>0</v>
      </c>
      <c r="AT134" s="78" t="s">
        <v>173</v>
      </c>
    </row>
    <row r="135" customFormat="false" ht="14.9" hidden="false" customHeight="false" outlineLevel="0" collapsed="false">
      <c r="A135" s="67"/>
      <c r="B135" s="67"/>
      <c r="C135" s="67"/>
      <c r="D135" s="64"/>
      <c r="E135" s="65"/>
      <c r="F135" s="66"/>
      <c r="G135" s="67"/>
      <c r="H135" s="68"/>
      <c r="I135" s="69"/>
      <c r="J135" s="69"/>
      <c r="K135" s="69"/>
      <c r="L135" s="69"/>
      <c r="M135" s="69"/>
      <c r="N135" s="69"/>
      <c r="O135" s="69"/>
      <c r="P135" s="69"/>
      <c r="Q135" s="51" t="n">
        <f aca="false">H135*1+I135*1+J135*1+K135*2+L135*1+M135*0.5+N135*0.5+O135*0.5+P135*0.5</f>
        <v>0</v>
      </c>
      <c r="R135" s="70"/>
      <c r="S135" s="71"/>
      <c r="T135" s="71"/>
      <c r="U135" s="71"/>
      <c r="V135" s="71"/>
      <c r="W135" s="71"/>
      <c r="X135" s="71"/>
      <c r="Y135" s="71"/>
      <c r="Z135" s="72"/>
      <c r="AA135" s="73"/>
      <c r="AB135" s="74"/>
      <c r="AC135" s="74"/>
      <c r="AD135" s="74"/>
      <c r="AE135" s="74"/>
      <c r="AF135" s="74"/>
      <c r="AG135" s="74"/>
      <c r="AH135" s="74"/>
      <c r="AI135" s="75"/>
      <c r="AJ135" s="76" t="n">
        <f aca="false">H135-(R135+AA135)</f>
        <v>0</v>
      </c>
      <c r="AK135" s="77" t="n">
        <f aca="false">I135-(S135+AB135)</f>
        <v>0</v>
      </c>
      <c r="AL135" s="77" t="n">
        <f aca="false">J135-(T135+AC135)</f>
        <v>0</v>
      </c>
      <c r="AM135" s="77" t="n">
        <f aca="false">K135-(U135+AD135)</f>
        <v>0</v>
      </c>
      <c r="AN135" s="77" t="n">
        <f aca="false">L135-(V135+AE135)</f>
        <v>0</v>
      </c>
      <c r="AO135" s="77" t="n">
        <f aca="false">M135-(W135+AF135)</f>
        <v>0</v>
      </c>
      <c r="AP135" s="77" t="n">
        <f aca="false">N135-(X135+AG135)</f>
        <v>0</v>
      </c>
      <c r="AQ135" s="77" t="n">
        <f aca="false">O135-(Y135+AH135)</f>
        <v>0</v>
      </c>
      <c r="AR135" s="77" t="n">
        <f aca="false">P135-(Z135+AI135)</f>
        <v>0</v>
      </c>
      <c r="AS135" s="60" t="n">
        <f aca="false">(AA135+AB135+AC135)*0.05+(AD135+AE135)*0.2+(AF135+AG135+AH135+AI135)*0.05+(AJ135+AK135+AL135+AN135)*1+AM135*2+(AO135+AP135+AQ135+AR135)*0.5</f>
        <v>0</v>
      </c>
      <c r="AT135" s="78" t="s">
        <v>174</v>
      </c>
    </row>
    <row r="136" customFormat="false" ht="14.9" hidden="false" customHeight="false" outlineLevel="0" collapsed="false">
      <c r="A136" s="67"/>
      <c r="B136" s="67"/>
      <c r="C136" s="67"/>
      <c r="D136" s="64"/>
      <c r="E136" s="65"/>
      <c r="F136" s="66"/>
      <c r="G136" s="67"/>
      <c r="H136" s="68"/>
      <c r="I136" s="69"/>
      <c r="J136" s="69"/>
      <c r="K136" s="69"/>
      <c r="L136" s="69"/>
      <c r="M136" s="69"/>
      <c r="N136" s="69"/>
      <c r="O136" s="69"/>
      <c r="P136" s="69"/>
      <c r="Q136" s="51" t="n">
        <f aca="false">H136*1+I136*1+J136*1+K136*2+L136*1+M136*0.5+N136*0.5+O136*0.5+P136*0.5</f>
        <v>0</v>
      </c>
      <c r="R136" s="70"/>
      <c r="S136" s="71"/>
      <c r="T136" s="71"/>
      <c r="U136" s="71"/>
      <c r="V136" s="71"/>
      <c r="W136" s="71"/>
      <c r="X136" s="71"/>
      <c r="Y136" s="71"/>
      <c r="Z136" s="72"/>
      <c r="AA136" s="73"/>
      <c r="AB136" s="74"/>
      <c r="AC136" s="74"/>
      <c r="AD136" s="74"/>
      <c r="AE136" s="74"/>
      <c r="AF136" s="74"/>
      <c r="AG136" s="74"/>
      <c r="AH136" s="74"/>
      <c r="AI136" s="75"/>
      <c r="AJ136" s="76" t="n">
        <f aca="false">H136-(R136+AA136)</f>
        <v>0</v>
      </c>
      <c r="AK136" s="77" t="n">
        <f aca="false">I136-(S136+AB136)</f>
        <v>0</v>
      </c>
      <c r="AL136" s="77" t="n">
        <f aca="false">J136-(T136+AC136)</f>
        <v>0</v>
      </c>
      <c r="AM136" s="77" t="n">
        <f aca="false">K136-(U136+AD136)</f>
        <v>0</v>
      </c>
      <c r="AN136" s="77" t="n">
        <f aca="false">L136-(V136+AE136)</f>
        <v>0</v>
      </c>
      <c r="AO136" s="77" t="n">
        <f aca="false">M136-(W136+AF136)</f>
        <v>0</v>
      </c>
      <c r="AP136" s="77" t="n">
        <f aca="false">N136-(X136+AG136)</f>
        <v>0</v>
      </c>
      <c r="AQ136" s="77" t="n">
        <f aca="false">O136-(Y136+AH136)</f>
        <v>0</v>
      </c>
      <c r="AR136" s="77" t="n">
        <f aca="false">P136-(Z136+AI136)</f>
        <v>0</v>
      </c>
      <c r="AS136" s="60" t="n">
        <f aca="false">(AA136+AB136+AC136)*0.05+(AD136+AE136)*0.2+(AF136+AG136+AH136+AI136)*0.05+(AJ136+AK136+AL136+AN136)*1+AM136*2+(AO136+AP136+AQ136+AR136)*0.5</f>
        <v>0</v>
      </c>
      <c r="AT136" s="78" t="s">
        <v>175</v>
      </c>
    </row>
    <row r="137" customFormat="false" ht="14.9" hidden="false" customHeight="false" outlineLevel="0" collapsed="false">
      <c r="A137" s="67"/>
      <c r="B137" s="67"/>
      <c r="C137" s="67"/>
      <c r="D137" s="64"/>
      <c r="E137" s="65"/>
      <c r="F137" s="66"/>
      <c r="G137" s="67"/>
      <c r="H137" s="68"/>
      <c r="I137" s="69"/>
      <c r="J137" s="69"/>
      <c r="K137" s="69"/>
      <c r="L137" s="69"/>
      <c r="M137" s="69"/>
      <c r="N137" s="69"/>
      <c r="O137" s="69"/>
      <c r="P137" s="69"/>
      <c r="Q137" s="51" t="n">
        <f aca="false">H137*1+I137*1+J137*1+K137*2+L137*1+M137*0.5+N137*0.5+O137*0.5+P137*0.5</f>
        <v>0</v>
      </c>
      <c r="R137" s="70"/>
      <c r="S137" s="71"/>
      <c r="T137" s="71"/>
      <c r="U137" s="71"/>
      <c r="V137" s="71"/>
      <c r="W137" s="71"/>
      <c r="X137" s="71"/>
      <c r="Y137" s="71"/>
      <c r="Z137" s="72"/>
      <c r="AA137" s="73"/>
      <c r="AB137" s="74"/>
      <c r="AC137" s="74"/>
      <c r="AD137" s="74"/>
      <c r="AE137" s="74"/>
      <c r="AF137" s="74"/>
      <c r="AG137" s="74"/>
      <c r="AH137" s="74"/>
      <c r="AI137" s="75"/>
      <c r="AJ137" s="76" t="n">
        <f aca="false">H137-(R137+AA137)</f>
        <v>0</v>
      </c>
      <c r="AK137" s="77" t="n">
        <f aca="false">I137-(S137+AB137)</f>
        <v>0</v>
      </c>
      <c r="AL137" s="77" t="n">
        <f aca="false">J137-(T137+AC137)</f>
        <v>0</v>
      </c>
      <c r="AM137" s="77" t="n">
        <f aca="false">K137-(U137+AD137)</f>
        <v>0</v>
      </c>
      <c r="AN137" s="77" t="n">
        <f aca="false">L137-(V137+AE137)</f>
        <v>0</v>
      </c>
      <c r="AO137" s="77" t="n">
        <f aca="false">M137-(W137+AF137)</f>
        <v>0</v>
      </c>
      <c r="AP137" s="77" t="n">
        <f aca="false">N137-(X137+AG137)</f>
        <v>0</v>
      </c>
      <c r="AQ137" s="77" t="n">
        <f aca="false">O137-(Y137+AH137)</f>
        <v>0</v>
      </c>
      <c r="AR137" s="77" t="n">
        <f aca="false">P137-(Z137+AI137)</f>
        <v>0</v>
      </c>
      <c r="AS137" s="60" t="n">
        <f aca="false">(AA137+AB137+AC137)*0.05+(AD137+AE137)*0.2+(AF137+AG137+AH137+AI137)*0.05+(AJ137+AK137+AL137+AN137)*1+AM137*2+(AO137+AP137+AQ137+AR137)*0.5</f>
        <v>0</v>
      </c>
      <c r="AT137" s="78" t="s">
        <v>176</v>
      </c>
    </row>
    <row r="138" customFormat="false" ht="14.9" hidden="false" customHeight="false" outlineLevel="0" collapsed="false">
      <c r="A138" s="67"/>
      <c r="B138" s="67"/>
      <c r="C138" s="67"/>
      <c r="D138" s="64"/>
      <c r="E138" s="65"/>
      <c r="F138" s="66"/>
      <c r="G138" s="67"/>
      <c r="H138" s="68"/>
      <c r="I138" s="69"/>
      <c r="J138" s="69"/>
      <c r="K138" s="69"/>
      <c r="L138" s="69"/>
      <c r="M138" s="69"/>
      <c r="N138" s="69"/>
      <c r="O138" s="69"/>
      <c r="P138" s="69"/>
      <c r="Q138" s="51" t="n">
        <f aca="false">H138*1+I138*1+J138*1+K138*2+L138*1+M138*0.5+N138*0.5+O138*0.5+P138*0.5</f>
        <v>0</v>
      </c>
      <c r="R138" s="70"/>
      <c r="S138" s="71"/>
      <c r="T138" s="71"/>
      <c r="U138" s="71"/>
      <c r="V138" s="71"/>
      <c r="W138" s="71"/>
      <c r="X138" s="71"/>
      <c r="Y138" s="71"/>
      <c r="Z138" s="72"/>
      <c r="AA138" s="73"/>
      <c r="AB138" s="74"/>
      <c r="AC138" s="74"/>
      <c r="AD138" s="74"/>
      <c r="AE138" s="74"/>
      <c r="AF138" s="74"/>
      <c r="AG138" s="74"/>
      <c r="AH138" s="74"/>
      <c r="AI138" s="75"/>
      <c r="AJ138" s="76" t="n">
        <f aca="false">H138-(R138+AA138)</f>
        <v>0</v>
      </c>
      <c r="AK138" s="77" t="n">
        <f aca="false">I138-(S138+AB138)</f>
        <v>0</v>
      </c>
      <c r="AL138" s="77" t="n">
        <f aca="false">J138-(T138+AC138)</f>
        <v>0</v>
      </c>
      <c r="AM138" s="77" t="n">
        <f aca="false">K138-(U138+AD138)</f>
        <v>0</v>
      </c>
      <c r="AN138" s="77" t="n">
        <f aca="false">L138-(V138+AE138)</f>
        <v>0</v>
      </c>
      <c r="AO138" s="77" t="n">
        <f aca="false">M138-(W138+AF138)</f>
        <v>0</v>
      </c>
      <c r="AP138" s="77" t="n">
        <f aca="false">N138-(X138+AG138)</f>
        <v>0</v>
      </c>
      <c r="AQ138" s="77" t="n">
        <f aca="false">O138-(Y138+AH138)</f>
        <v>0</v>
      </c>
      <c r="AR138" s="77" t="n">
        <f aca="false">P138-(Z138+AI138)</f>
        <v>0</v>
      </c>
      <c r="AS138" s="60" t="n">
        <f aca="false">(AA138+AB138+AC138)*0.05+(AD138+AE138)*0.2+(AF138+AG138+AH138+AI138)*0.05+(AJ138+AK138+AL138+AN138)*1+AM138*2+(AO138+AP138+AQ138+AR138)*0.5</f>
        <v>0</v>
      </c>
      <c r="AT138" s="78" t="s">
        <v>177</v>
      </c>
    </row>
    <row r="139" customFormat="false" ht="14.9" hidden="false" customHeight="false" outlineLevel="0" collapsed="false">
      <c r="A139" s="67"/>
      <c r="B139" s="67"/>
      <c r="C139" s="67"/>
      <c r="D139" s="64"/>
      <c r="E139" s="65"/>
      <c r="F139" s="66"/>
      <c r="G139" s="67"/>
      <c r="H139" s="68"/>
      <c r="I139" s="69"/>
      <c r="J139" s="69"/>
      <c r="K139" s="69"/>
      <c r="L139" s="69"/>
      <c r="M139" s="69"/>
      <c r="N139" s="69"/>
      <c r="O139" s="69"/>
      <c r="P139" s="69"/>
      <c r="Q139" s="51" t="n">
        <f aca="false">H139*1+I139*1+J139*1+K139*2+L139*1+M139*0.5+N139*0.5+O139*0.5+P139*0.5</f>
        <v>0</v>
      </c>
      <c r="R139" s="70"/>
      <c r="S139" s="71"/>
      <c r="T139" s="71"/>
      <c r="U139" s="71"/>
      <c r="V139" s="71"/>
      <c r="W139" s="71"/>
      <c r="X139" s="71"/>
      <c r="Y139" s="71"/>
      <c r="Z139" s="72"/>
      <c r="AA139" s="73"/>
      <c r="AB139" s="74"/>
      <c r="AC139" s="74"/>
      <c r="AD139" s="74"/>
      <c r="AE139" s="74"/>
      <c r="AF139" s="74"/>
      <c r="AG139" s="74"/>
      <c r="AH139" s="74"/>
      <c r="AI139" s="75"/>
      <c r="AJ139" s="76" t="n">
        <f aca="false">H139-(R139+AA139)</f>
        <v>0</v>
      </c>
      <c r="AK139" s="77" t="n">
        <f aca="false">I139-(S139+AB139)</f>
        <v>0</v>
      </c>
      <c r="AL139" s="77" t="n">
        <f aca="false">J139-(T139+AC139)</f>
        <v>0</v>
      </c>
      <c r="AM139" s="77" t="n">
        <f aca="false">K139-(U139+AD139)</f>
        <v>0</v>
      </c>
      <c r="AN139" s="77" t="n">
        <f aca="false">L139-(V139+AE139)</f>
        <v>0</v>
      </c>
      <c r="AO139" s="77" t="n">
        <f aca="false">M139-(W139+AF139)</f>
        <v>0</v>
      </c>
      <c r="AP139" s="77" t="n">
        <f aca="false">N139-(X139+AG139)</f>
        <v>0</v>
      </c>
      <c r="AQ139" s="77" t="n">
        <f aca="false">O139-(Y139+AH139)</f>
        <v>0</v>
      </c>
      <c r="AR139" s="77" t="n">
        <f aca="false">P139-(Z139+AI139)</f>
        <v>0</v>
      </c>
      <c r="AS139" s="60" t="n">
        <f aca="false">(AA139+AB139+AC139)*0.05+(AD139+AE139)*0.2+(AF139+AG139+AH139+AI139)*0.05+(AJ139+AK139+AL139+AN139)*1+AM139*2+(AO139+AP139+AQ139+AR139)*0.5</f>
        <v>0</v>
      </c>
      <c r="AT139" s="78" t="s">
        <v>178</v>
      </c>
    </row>
    <row r="140" customFormat="false" ht="14.9" hidden="false" customHeight="false" outlineLevel="0" collapsed="false">
      <c r="A140" s="67"/>
      <c r="B140" s="67"/>
      <c r="C140" s="67"/>
      <c r="D140" s="64"/>
      <c r="E140" s="65"/>
      <c r="F140" s="66"/>
      <c r="G140" s="67"/>
      <c r="H140" s="68"/>
      <c r="I140" s="69"/>
      <c r="J140" s="69"/>
      <c r="K140" s="69"/>
      <c r="L140" s="69"/>
      <c r="M140" s="69"/>
      <c r="N140" s="69"/>
      <c r="O140" s="69"/>
      <c r="P140" s="69"/>
      <c r="Q140" s="51" t="n">
        <f aca="false">H140*1+I140*1+J140*1+K140*2+L140*1+M140*0.5+N140*0.5+O140*0.5+P140*0.5</f>
        <v>0</v>
      </c>
      <c r="R140" s="70"/>
      <c r="S140" s="71"/>
      <c r="T140" s="71"/>
      <c r="U140" s="71"/>
      <c r="V140" s="71"/>
      <c r="W140" s="71"/>
      <c r="X140" s="71"/>
      <c r="Y140" s="71"/>
      <c r="Z140" s="72"/>
      <c r="AA140" s="73"/>
      <c r="AB140" s="74"/>
      <c r="AC140" s="74"/>
      <c r="AD140" s="74"/>
      <c r="AE140" s="74"/>
      <c r="AF140" s="74"/>
      <c r="AG140" s="74"/>
      <c r="AH140" s="74"/>
      <c r="AI140" s="75"/>
      <c r="AJ140" s="76" t="n">
        <f aca="false">H140-(R140+AA140)</f>
        <v>0</v>
      </c>
      <c r="AK140" s="77" t="n">
        <f aca="false">I140-(S140+AB140)</f>
        <v>0</v>
      </c>
      <c r="AL140" s="77" t="n">
        <f aca="false">J140-(T140+AC140)</f>
        <v>0</v>
      </c>
      <c r="AM140" s="77" t="n">
        <f aca="false">K140-(U140+AD140)</f>
        <v>0</v>
      </c>
      <c r="AN140" s="77" t="n">
        <f aca="false">L140-(V140+AE140)</f>
        <v>0</v>
      </c>
      <c r="AO140" s="77" t="n">
        <f aca="false">M140-(W140+AF140)</f>
        <v>0</v>
      </c>
      <c r="AP140" s="77" t="n">
        <f aca="false">N140-(X140+AG140)</f>
        <v>0</v>
      </c>
      <c r="AQ140" s="77" t="n">
        <f aca="false">O140-(Y140+AH140)</f>
        <v>0</v>
      </c>
      <c r="AR140" s="77" t="n">
        <f aca="false">P140-(Z140+AI140)</f>
        <v>0</v>
      </c>
      <c r="AS140" s="60" t="n">
        <f aca="false">(AA140+AB140+AC140)*0.05+(AD140+AE140)*0.2+(AF140+AG140+AH140+AI140)*0.05+(AJ140+AK140+AL140+AN140)*1+AM140*2+(AO140+AP140+AQ140+AR140)*0.5</f>
        <v>0</v>
      </c>
      <c r="AT140" s="78" t="s">
        <v>179</v>
      </c>
    </row>
    <row r="141" customFormat="false" ht="14.9" hidden="false" customHeight="false" outlineLevel="0" collapsed="false">
      <c r="A141" s="67"/>
      <c r="B141" s="67"/>
      <c r="C141" s="67"/>
      <c r="D141" s="64"/>
      <c r="E141" s="65"/>
      <c r="F141" s="66"/>
      <c r="G141" s="67"/>
      <c r="H141" s="68"/>
      <c r="I141" s="69"/>
      <c r="J141" s="69"/>
      <c r="K141" s="69"/>
      <c r="L141" s="69"/>
      <c r="M141" s="69"/>
      <c r="N141" s="69"/>
      <c r="O141" s="69"/>
      <c r="P141" s="69"/>
      <c r="Q141" s="51" t="n">
        <f aca="false">H141*1+I141*1+J141*1+K141*2+L141*1+M141*0.5+N141*0.5+O141*0.5+P141*0.5</f>
        <v>0</v>
      </c>
      <c r="R141" s="70"/>
      <c r="S141" s="71"/>
      <c r="T141" s="71"/>
      <c r="U141" s="71"/>
      <c r="V141" s="71"/>
      <c r="W141" s="71"/>
      <c r="X141" s="71"/>
      <c r="Y141" s="71"/>
      <c r="Z141" s="72"/>
      <c r="AA141" s="73"/>
      <c r="AB141" s="74"/>
      <c r="AC141" s="74"/>
      <c r="AD141" s="74"/>
      <c r="AE141" s="74"/>
      <c r="AF141" s="74"/>
      <c r="AG141" s="74"/>
      <c r="AH141" s="74"/>
      <c r="AI141" s="75"/>
      <c r="AJ141" s="76" t="n">
        <f aca="false">H141-(R141+AA141)</f>
        <v>0</v>
      </c>
      <c r="AK141" s="77" t="n">
        <f aca="false">I141-(S141+AB141)</f>
        <v>0</v>
      </c>
      <c r="AL141" s="77" t="n">
        <f aca="false">J141-(T141+AC141)</f>
        <v>0</v>
      </c>
      <c r="AM141" s="77" t="n">
        <f aca="false">K141-(U141+AD141)</f>
        <v>0</v>
      </c>
      <c r="AN141" s="77" t="n">
        <f aca="false">L141-(V141+AE141)</f>
        <v>0</v>
      </c>
      <c r="AO141" s="77" t="n">
        <f aca="false">M141-(W141+AF141)</f>
        <v>0</v>
      </c>
      <c r="AP141" s="77" t="n">
        <f aca="false">N141-(X141+AG141)</f>
        <v>0</v>
      </c>
      <c r="AQ141" s="77" t="n">
        <f aca="false">O141-(Y141+AH141)</f>
        <v>0</v>
      </c>
      <c r="AR141" s="77" t="n">
        <f aca="false">P141-(Z141+AI141)</f>
        <v>0</v>
      </c>
      <c r="AS141" s="60" t="n">
        <f aca="false">(AA141+AB141+AC141)*0.05+(AD141+AE141)*0.2+(AF141+AG141+AH141+AI141)*0.05+(AJ141+AK141+AL141+AN141)*1+AM141*2+(AO141+AP141+AQ141+AR141)*0.5</f>
        <v>0</v>
      </c>
      <c r="AT141" s="78" t="s">
        <v>180</v>
      </c>
    </row>
    <row r="142" customFormat="false" ht="14.9" hidden="false" customHeight="false" outlineLevel="0" collapsed="false">
      <c r="A142" s="67"/>
      <c r="B142" s="67"/>
      <c r="C142" s="67"/>
      <c r="D142" s="64"/>
      <c r="E142" s="65"/>
      <c r="F142" s="66"/>
      <c r="G142" s="67"/>
      <c r="H142" s="68"/>
      <c r="I142" s="69"/>
      <c r="J142" s="69"/>
      <c r="K142" s="69"/>
      <c r="L142" s="69"/>
      <c r="M142" s="69"/>
      <c r="N142" s="69"/>
      <c r="O142" s="69"/>
      <c r="P142" s="69"/>
      <c r="Q142" s="51" t="n">
        <f aca="false">H142*1+I142*1+J142*1+K142*2+L142*1+M142*0.5+N142*0.5+O142*0.5+P142*0.5</f>
        <v>0</v>
      </c>
      <c r="R142" s="70"/>
      <c r="S142" s="71"/>
      <c r="T142" s="71"/>
      <c r="U142" s="71"/>
      <c r="V142" s="71"/>
      <c r="W142" s="71"/>
      <c r="X142" s="71"/>
      <c r="Y142" s="71"/>
      <c r="Z142" s="72"/>
      <c r="AA142" s="73"/>
      <c r="AB142" s="74"/>
      <c r="AC142" s="74"/>
      <c r="AD142" s="74"/>
      <c r="AE142" s="74"/>
      <c r="AF142" s="74"/>
      <c r="AG142" s="74"/>
      <c r="AH142" s="74"/>
      <c r="AI142" s="75"/>
      <c r="AJ142" s="76" t="n">
        <f aca="false">H142-(R142+AA142)</f>
        <v>0</v>
      </c>
      <c r="AK142" s="77" t="n">
        <f aca="false">I142-(S142+AB142)</f>
        <v>0</v>
      </c>
      <c r="AL142" s="77" t="n">
        <f aca="false">J142-(T142+AC142)</f>
        <v>0</v>
      </c>
      <c r="AM142" s="77" t="n">
        <f aca="false">K142-(U142+AD142)</f>
        <v>0</v>
      </c>
      <c r="AN142" s="77" t="n">
        <f aca="false">L142-(V142+AE142)</f>
        <v>0</v>
      </c>
      <c r="AO142" s="77" t="n">
        <f aca="false">M142-(W142+AF142)</f>
        <v>0</v>
      </c>
      <c r="AP142" s="77" t="n">
        <f aca="false">N142-(X142+AG142)</f>
        <v>0</v>
      </c>
      <c r="AQ142" s="77" t="n">
        <f aca="false">O142-(Y142+AH142)</f>
        <v>0</v>
      </c>
      <c r="AR142" s="77" t="n">
        <f aca="false">P142-(Z142+AI142)</f>
        <v>0</v>
      </c>
      <c r="AS142" s="60" t="n">
        <f aca="false">(AA142+AB142+AC142)*0.05+(AD142+AE142)*0.2+(AF142+AG142+AH142+AI142)*0.05+(AJ142+AK142+AL142+AN142)*1+AM142*2+(AO142+AP142+AQ142+AR142)*0.5</f>
        <v>0</v>
      </c>
      <c r="AT142" s="78" t="s">
        <v>181</v>
      </c>
    </row>
    <row r="143" customFormat="false" ht="14.9" hidden="false" customHeight="false" outlineLevel="0" collapsed="false">
      <c r="A143" s="67"/>
      <c r="B143" s="67"/>
      <c r="C143" s="67"/>
      <c r="D143" s="64"/>
      <c r="E143" s="65"/>
      <c r="F143" s="66"/>
      <c r="G143" s="67"/>
      <c r="H143" s="68"/>
      <c r="I143" s="69"/>
      <c r="J143" s="69"/>
      <c r="K143" s="69"/>
      <c r="L143" s="69"/>
      <c r="M143" s="69"/>
      <c r="N143" s="69"/>
      <c r="O143" s="69"/>
      <c r="P143" s="69"/>
      <c r="Q143" s="51" t="n">
        <f aca="false">H143*1+I143*1+J143*1+K143*2+L143*1+M143*0.5+N143*0.5+O143*0.5+P143*0.5</f>
        <v>0</v>
      </c>
      <c r="R143" s="70"/>
      <c r="S143" s="71"/>
      <c r="T143" s="71"/>
      <c r="U143" s="71"/>
      <c r="V143" s="71"/>
      <c r="W143" s="71"/>
      <c r="X143" s="71"/>
      <c r="Y143" s="71"/>
      <c r="Z143" s="72"/>
      <c r="AA143" s="73"/>
      <c r="AB143" s="74"/>
      <c r="AC143" s="74"/>
      <c r="AD143" s="74"/>
      <c r="AE143" s="74"/>
      <c r="AF143" s="74"/>
      <c r="AG143" s="74"/>
      <c r="AH143" s="74"/>
      <c r="AI143" s="75"/>
      <c r="AJ143" s="76" t="n">
        <f aca="false">H143-(R143+AA143)</f>
        <v>0</v>
      </c>
      <c r="AK143" s="77" t="n">
        <f aca="false">I143-(S143+AB143)</f>
        <v>0</v>
      </c>
      <c r="AL143" s="77" t="n">
        <f aca="false">J143-(T143+AC143)</f>
        <v>0</v>
      </c>
      <c r="AM143" s="77" t="n">
        <f aca="false">K143-(U143+AD143)</f>
        <v>0</v>
      </c>
      <c r="AN143" s="77" t="n">
        <f aca="false">L143-(V143+AE143)</f>
        <v>0</v>
      </c>
      <c r="AO143" s="77" t="n">
        <f aca="false">M143-(W143+AF143)</f>
        <v>0</v>
      </c>
      <c r="AP143" s="77" t="n">
        <f aca="false">N143-(X143+AG143)</f>
        <v>0</v>
      </c>
      <c r="AQ143" s="77" t="n">
        <f aca="false">O143-(Y143+AH143)</f>
        <v>0</v>
      </c>
      <c r="AR143" s="77" t="n">
        <f aca="false">P143-(Z143+AI143)</f>
        <v>0</v>
      </c>
      <c r="AS143" s="60" t="n">
        <f aca="false">(AA143+AB143+AC143)*0.05+(AD143+AE143)*0.2+(AF143+AG143+AH143+AI143)*0.05+(AJ143+AK143+AL143+AN143)*1+AM143*2+(AO143+AP143+AQ143+AR143)*0.5</f>
        <v>0</v>
      </c>
      <c r="AT143" s="78" t="s">
        <v>182</v>
      </c>
    </row>
    <row r="144" customFormat="false" ht="14.9" hidden="false" customHeight="false" outlineLevel="0" collapsed="false">
      <c r="A144" s="67"/>
      <c r="B144" s="67"/>
      <c r="C144" s="67"/>
      <c r="D144" s="64"/>
      <c r="E144" s="65"/>
      <c r="F144" s="66"/>
      <c r="G144" s="67"/>
      <c r="H144" s="68"/>
      <c r="I144" s="69"/>
      <c r="J144" s="69"/>
      <c r="K144" s="69"/>
      <c r="L144" s="69"/>
      <c r="M144" s="69"/>
      <c r="N144" s="69"/>
      <c r="O144" s="69"/>
      <c r="P144" s="69"/>
      <c r="Q144" s="51" t="n">
        <f aca="false">H144*1+I144*1+J144*1+K144*2+L144*1+M144*0.5+N144*0.5+O144*0.5+P144*0.5</f>
        <v>0</v>
      </c>
      <c r="R144" s="70"/>
      <c r="S144" s="71"/>
      <c r="T144" s="71"/>
      <c r="U144" s="71"/>
      <c r="V144" s="71"/>
      <c r="W144" s="71"/>
      <c r="X144" s="71"/>
      <c r="Y144" s="71"/>
      <c r="Z144" s="72"/>
      <c r="AA144" s="73"/>
      <c r="AB144" s="74"/>
      <c r="AC144" s="74"/>
      <c r="AD144" s="74"/>
      <c r="AE144" s="74"/>
      <c r="AF144" s="74"/>
      <c r="AG144" s="74"/>
      <c r="AH144" s="74"/>
      <c r="AI144" s="75"/>
      <c r="AJ144" s="76" t="n">
        <f aca="false">H144-(R144+AA144)</f>
        <v>0</v>
      </c>
      <c r="AK144" s="77" t="n">
        <f aca="false">I144-(S144+AB144)</f>
        <v>0</v>
      </c>
      <c r="AL144" s="77" t="n">
        <f aca="false">J144-(T144+AC144)</f>
        <v>0</v>
      </c>
      <c r="AM144" s="77" t="n">
        <f aca="false">K144-(U144+AD144)</f>
        <v>0</v>
      </c>
      <c r="AN144" s="77" t="n">
        <f aca="false">L144-(V144+AE144)</f>
        <v>0</v>
      </c>
      <c r="AO144" s="77" t="n">
        <f aca="false">M144-(W144+AF144)</f>
        <v>0</v>
      </c>
      <c r="AP144" s="77" t="n">
        <f aca="false">N144-(X144+AG144)</f>
        <v>0</v>
      </c>
      <c r="AQ144" s="77" t="n">
        <f aca="false">O144-(Y144+AH144)</f>
        <v>0</v>
      </c>
      <c r="AR144" s="77" t="n">
        <f aca="false">P144-(Z144+AI144)</f>
        <v>0</v>
      </c>
      <c r="AS144" s="60" t="n">
        <f aca="false">(AA144+AB144+AC144)*0.05+(AD144+AE144)*0.2+(AF144+AG144+AH144+AI144)*0.05+(AJ144+AK144+AL144+AN144)*1+AM144*2+(AO144+AP144+AQ144+AR144)*0.5</f>
        <v>0</v>
      </c>
      <c r="AT144" s="78" t="s">
        <v>183</v>
      </c>
    </row>
    <row r="145" customFormat="false" ht="14.9" hidden="false" customHeight="false" outlineLevel="0" collapsed="false">
      <c r="A145" s="67"/>
      <c r="B145" s="67"/>
      <c r="C145" s="67"/>
      <c r="D145" s="64"/>
      <c r="E145" s="65"/>
      <c r="F145" s="66"/>
      <c r="G145" s="67"/>
      <c r="H145" s="68"/>
      <c r="I145" s="69"/>
      <c r="J145" s="69"/>
      <c r="K145" s="69"/>
      <c r="L145" s="69"/>
      <c r="M145" s="69"/>
      <c r="N145" s="69"/>
      <c r="O145" s="69"/>
      <c r="P145" s="69"/>
      <c r="Q145" s="51" t="n">
        <f aca="false">H145*1+I145*1+J145*1+K145*2+L145*1+M145*0.5+N145*0.5+O145*0.5+P145*0.5</f>
        <v>0</v>
      </c>
      <c r="R145" s="70"/>
      <c r="S145" s="71"/>
      <c r="T145" s="71"/>
      <c r="U145" s="71"/>
      <c r="V145" s="71"/>
      <c r="W145" s="71"/>
      <c r="X145" s="71"/>
      <c r="Y145" s="71"/>
      <c r="Z145" s="72"/>
      <c r="AA145" s="73"/>
      <c r="AB145" s="74"/>
      <c r="AC145" s="74"/>
      <c r="AD145" s="74"/>
      <c r="AE145" s="74"/>
      <c r="AF145" s="74"/>
      <c r="AG145" s="74"/>
      <c r="AH145" s="74"/>
      <c r="AI145" s="75"/>
      <c r="AJ145" s="76" t="n">
        <f aca="false">H145-(R145+AA145)</f>
        <v>0</v>
      </c>
      <c r="AK145" s="77" t="n">
        <f aca="false">I145-(S145+AB145)</f>
        <v>0</v>
      </c>
      <c r="AL145" s="77" t="n">
        <f aca="false">J145-(T145+AC145)</f>
        <v>0</v>
      </c>
      <c r="AM145" s="77" t="n">
        <f aca="false">K145-(U145+AD145)</f>
        <v>0</v>
      </c>
      <c r="AN145" s="77" t="n">
        <f aca="false">L145-(V145+AE145)</f>
        <v>0</v>
      </c>
      <c r="AO145" s="77" t="n">
        <f aca="false">M145-(W145+AF145)</f>
        <v>0</v>
      </c>
      <c r="AP145" s="77" t="n">
        <f aca="false">N145-(X145+AG145)</f>
        <v>0</v>
      </c>
      <c r="AQ145" s="77" t="n">
        <f aca="false">O145-(Y145+AH145)</f>
        <v>0</v>
      </c>
      <c r="AR145" s="77" t="n">
        <f aca="false">P145-(Z145+AI145)</f>
        <v>0</v>
      </c>
      <c r="AS145" s="60" t="n">
        <f aca="false">(AA145+AB145+AC145)*0.05+(AD145+AE145)*0.2+(AF145+AG145+AH145+AI145)*0.05+(AJ145+AK145+AL145+AN145)*1+AM145*2+(AO145+AP145+AQ145+AR145)*0.5</f>
        <v>0</v>
      </c>
      <c r="AT145" s="78" t="s">
        <v>184</v>
      </c>
    </row>
    <row r="146" customFormat="false" ht="14.9" hidden="false" customHeight="false" outlineLevel="0" collapsed="false">
      <c r="A146" s="67"/>
      <c r="B146" s="67"/>
      <c r="C146" s="67"/>
      <c r="D146" s="64"/>
      <c r="E146" s="65"/>
      <c r="F146" s="66"/>
      <c r="G146" s="67"/>
      <c r="H146" s="68"/>
      <c r="I146" s="69"/>
      <c r="J146" s="69"/>
      <c r="K146" s="69"/>
      <c r="L146" s="69"/>
      <c r="M146" s="69"/>
      <c r="N146" s="69"/>
      <c r="O146" s="69"/>
      <c r="P146" s="69"/>
      <c r="Q146" s="51" t="n">
        <f aca="false">H146*1+I146*1+J146*1+K146*2+L146*1+M146*0.5+N146*0.5+O146*0.5+P146*0.5</f>
        <v>0</v>
      </c>
      <c r="R146" s="70"/>
      <c r="S146" s="71"/>
      <c r="T146" s="71"/>
      <c r="U146" s="71"/>
      <c r="V146" s="71"/>
      <c r="W146" s="71"/>
      <c r="X146" s="71"/>
      <c r="Y146" s="71"/>
      <c r="Z146" s="72"/>
      <c r="AA146" s="73"/>
      <c r="AB146" s="74"/>
      <c r="AC146" s="74"/>
      <c r="AD146" s="74"/>
      <c r="AE146" s="74"/>
      <c r="AF146" s="74"/>
      <c r="AG146" s="74"/>
      <c r="AH146" s="74"/>
      <c r="AI146" s="75"/>
      <c r="AJ146" s="76" t="n">
        <f aca="false">H146-(R146+AA146)</f>
        <v>0</v>
      </c>
      <c r="AK146" s="77" t="n">
        <f aca="false">I146-(S146+AB146)</f>
        <v>0</v>
      </c>
      <c r="AL146" s="77" t="n">
        <f aca="false">J146-(T146+AC146)</f>
        <v>0</v>
      </c>
      <c r="AM146" s="77" t="n">
        <f aca="false">K146-(U146+AD146)</f>
        <v>0</v>
      </c>
      <c r="AN146" s="77" t="n">
        <f aca="false">L146-(V146+AE146)</f>
        <v>0</v>
      </c>
      <c r="AO146" s="77" t="n">
        <f aca="false">M146-(W146+AF146)</f>
        <v>0</v>
      </c>
      <c r="AP146" s="77" t="n">
        <f aca="false">N146-(X146+AG146)</f>
        <v>0</v>
      </c>
      <c r="AQ146" s="77" t="n">
        <f aca="false">O146-(Y146+AH146)</f>
        <v>0</v>
      </c>
      <c r="AR146" s="77" t="n">
        <f aca="false">P146-(Z146+AI146)</f>
        <v>0</v>
      </c>
      <c r="AS146" s="60" t="n">
        <f aca="false">(AA146+AB146+AC146)*0.05+(AD146+AE146)*0.2+(AF146+AG146+AH146+AI146)*0.05+(AJ146+AK146+AL146+AN146)*1+AM146*2+(AO146+AP146+AQ146+AR146)*0.5</f>
        <v>0</v>
      </c>
      <c r="AT146" s="78" t="s">
        <v>185</v>
      </c>
    </row>
    <row r="147" customFormat="false" ht="14.9" hidden="false" customHeight="false" outlineLevel="0" collapsed="false">
      <c r="A147" s="67"/>
      <c r="B147" s="67"/>
      <c r="C147" s="67"/>
      <c r="D147" s="64"/>
      <c r="E147" s="65"/>
      <c r="F147" s="66"/>
      <c r="G147" s="67"/>
      <c r="H147" s="68"/>
      <c r="I147" s="69"/>
      <c r="J147" s="69"/>
      <c r="K147" s="69"/>
      <c r="L147" s="69"/>
      <c r="M147" s="69"/>
      <c r="N147" s="69"/>
      <c r="O147" s="69"/>
      <c r="P147" s="69"/>
      <c r="Q147" s="51" t="n">
        <f aca="false">H147*1+I147*1+J147*1+K147*2+L147*1+M147*0.5+N147*0.5+O147*0.5+P147*0.5</f>
        <v>0</v>
      </c>
      <c r="R147" s="70"/>
      <c r="S147" s="71"/>
      <c r="T147" s="71"/>
      <c r="U147" s="71"/>
      <c r="V147" s="71"/>
      <c r="W147" s="71"/>
      <c r="X147" s="71"/>
      <c r="Y147" s="71"/>
      <c r="Z147" s="72"/>
      <c r="AA147" s="73"/>
      <c r="AB147" s="74"/>
      <c r="AC147" s="74"/>
      <c r="AD147" s="74"/>
      <c r="AE147" s="74"/>
      <c r="AF147" s="74"/>
      <c r="AG147" s="74"/>
      <c r="AH147" s="74"/>
      <c r="AI147" s="75"/>
      <c r="AJ147" s="76" t="n">
        <f aca="false">H147-(R147+AA147)</f>
        <v>0</v>
      </c>
      <c r="AK147" s="77" t="n">
        <f aca="false">I147-(S147+AB147)</f>
        <v>0</v>
      </c>
      <c r="AL147" s="77" t="n">
        <f aca="false">J147-(T147+AC147)</f>
        <v>0</v>
      </c>
      <c r="AM147" s="77" t="n">
        <f aca="false">K147-(U147+AD147)</f>
        <v>0</v>
      </c>
      <c r="AN147" s="77" t="n">
        <f aca="false">L147-(V147+AE147)</f>
        <v>0</v>
      </c>
      <c r="AO147" s="77" t="n">
        <f aca="false">M147-(W147+AF147)</f>
        <v>0</v>
      </c>
      <c r="AP147" s="77" t="n">
        <f aca="false">N147-(X147+AG147)</f>
        <v>0</v>
      </c>
      <c r="AQ147" s="77" t="n">
        <f aca="false">O147-(Y147+AH147)</f>
        <v>0</v>
      </c>
      <c r="AR147" s="77" t="n">
        <f aca="false">P147-(Z147+AI147)</f>
        <v>0</v>
      </c>
      <c r="AS147" s="60" t="n">
        <f aca="false">(AA147+AB147+AC147)*0.05+(AD147+AE147)*0.2+(AF147+AG147+AH147+AI147)*0.05+(AJ147+AK147+AL147+AN147)*1+AM147*2+(AO147+AP147+AQ147+AR147)*0.5</f>
        <v>0</v>
      </c>
      <c r="AT147" s="78" t="s">
        <v>186</v>
      </c>
    </row>
    <row r="148" customFormat="false" ht="14.9" hidden="false" customHeight="false" outlineLevel="0" collapsed="false">
      <c r="A148" s="67"/>
      <c r="B148" s="67"/>
      <c r="C148" s="67"/>
      <c r="D148" s="64"/>
      <c r="E148" s="65"/>
      <c r="F148" s="66"/>
      <c r="G148" s="67"/>
      <c r="H148" s="68"/>
      <c r="I148" s="69"/>
      <c r="J148" s="69"/>
      <c r="K148" s="69"/>
      <c r="L148" s="69"/>
      <c r="M148" s="69"/>
      <c r="N148" s="69"/>
      <c r="O148" s="69"/>
      <c r="P148" s="69"/>
      <c r="Q148" s="51" t="n">
        <f aca="false">H148*1+I148*1+J148*1+K148*2+L148*1+M148*0.5+N148*0.5+O148*0.5+P148*0.5</f>
        <v>0</v>
      </c>
      <c r="R148" s="70"/>
      <c r="S148" s="71"/>
      <c r="T148" s="71"/>
      <c r="U148" s="71"/>
      <c r="V148" s="71"/>
      <c r="W148" s="71"/>
      <c r="X148" s="71"/>
      <c r="Y148" s="71"/>
      <c r="Z148" s="72"/>
      <c r="AA148" s="73"/>
      <c r="AB148" s="74"/>
      <c r="AC148" s="74"/>
      <c r="AD148" s="74"/>
      <c r="AE148" s="74"/>
      <c r="AF148" s="74"/>
      <c r="AG148" s="74"/>
      <c r="AH148" s="74"/>
      <c r="AI148" s="75"/>
      <c r="AJ148" s="76" t="n">
        <f aca="false">H148-(R148+AA148)</f>
        <v>0</v>
      </c>
      <c r="AK148" s="77" t="n">
        <f aca="false">I148-(S148+AB148)</f>
        <v>0</v>
      </c>
      <c r="AL148" s="77" t="n">
        <f aca="false">J148-(T148+AC148)</f>
        <v>0</v>
      </c>
      <c r="AM148" s="77" t="n">
        <f aca="false">K148-(U148+AD148)</f>
        <v>0</v>
      </c>
      <c r="AN148" s="77" t="n">
        <f aca="false">L148-(V148+AE148)</f>
        <v>0</v>
      </c>
      <c r="AO148" s="77" t="n">
        <f aca="false">M148-(W148+AF148)</f>
        <v>0</v>
      </c>
      <c r="AP148" s="77" t="n">
        <f aca="false">N148-(X148+AG148)</f>
        <v>0</v>
      </c>
      <c r="AQ148" s="77" t="n">
        <f aca="false">O148-(Y148+AH148)</f>
        <v>0</v>
      </c>
      <c r="AR148" s="77" t="n">
        <f aca="false">P148-(Z148+AI148)</f>
        <v>0</v>
      </c>
      <c r="AS148" s="60" t="n">
        <f aca="false">(AA148+AB148+AC148)*0.05+(AD148+AE148)*0.2+(AF148+AG148+AH148+AI148)*0.05+(AJ148+AK148+AL148+AN148)*1+AM148*2+(AO148+AP148+AQ148+AR148)*0.5</f>
        <v>0</v>
      </c>
      <c r="AT148" s="78" t="s">
        <v>187</v>
      </c>
    </row>
    <row r="149" customFormat="false" ht="14.9" hidden="false" customHeight="false" outlineLevel="0" collapsed="false">
      <c r="A149" s="67"/>
      <c r="B149" s="67"/>
      <c r="C149" s="67"/>
      <c r="D149" s="64"/>
      <c r="E149" s="65"/>
      <c r="F149" s="66"/>
      <c r="G149" s="67"/>
      <c r="H149" s="68"/>
      <c r="I149" s="69"/>
      <c r="J149" s="69"/>
      <c r="K149" s="69"/>
      <c r="L149" s="69"/>
      <c r="M149" s="69"/>
      <c r="N149" s="69"/>
      <c r="O149" s="69"/>
      <c r="P149" s="69"/>
      <c r="Q149" s="51" t="n">
        <f aca="false">H149*1+I149*1+J149*1+K149*2+L149*1+M149*0.5+N149*0.5+O149*0.5+P149*0.5</f>
        <v>0</v>
      </c>
      <c r="R149" s="70"/>
      <c r="S149" s="71"/>
      <c r="T149" s="71"/>
      <c r="U149" s="71"/>
      <c r="V149" s="71"/>
      <c r="W149" s="71"/>
      <c r="X149" s="71"/>
      <c r="Y149" s="71"/>
      <c r="Z149" s="72"/>
      <c r="AA149" s="73"/>
      <c r="AB149" s="74"/>
      <c r="AC149" s="74"/>
      <c r="AD149" s="74"/>
      <c r="AE149" s="74"/>
      <c r="AF149" s="74"/>
      <c r="AG149" s="74"/>
      <c r="AH149" s="74"/>
      <c r="AI149" s="75"/>
      <c r="AJ149" s="76" t="n">
        <f aca="false">H149-(R149+AA149)</f>
        <v>0</v>
      </c>
      <c r="AK149" s="77" t="n">
        <f aca="false">I149-(S149+AB149)</f>
        <v>0</v>
      </c>
      <c r="AL149" s="77" t="n">
        <f aca="false">J149-(T149+AC149)</f>
        <v>0</v>
      </c>
      <c r="AM149" s="77" t="n">
        <f aca="false">K149-(U149+AD149)</f>
        <v>0</v>
      </c>
      <c r="AN149" s="77" t="n">
        <f aca="false">L149-(V149+AE149)</f>
        <v>0</v>
      </c>
      <c r="AO149" s="77" t="n">
        <f aca="false">M149-(W149+AF149)</f>
        <v>0</v>
      </c>
      <c r="AP149" s="77" t="n">
        <f aca="false">N149-(X149+AG149)</f>
        <v>0</v>
      </c>
      <c r="AQ149" s="77" t="n">
        <f aca="false">O149-(Y149+AH149)</f>
        <v>0</v>
      </c>
      <c r="AR149" s="77" t="n">
        <f aca="false">P149-(Z149+AI149)</f>
        <v>0</v>
      </c>
      <c r="AS149" s="60" t="n">
        <f aca="false">(AA149+AB149+AC149)*0.05+(AD149+AE149)*0.2+(AF149+AG149+AH149+AI149)*0.05+(AJ149+AK149+AL149+AN149)*1+AM149*2+(AO149+AP149+AQ149+AR149)*0.5</f>
        <v>0</v>
      </c>
      <c r="AT149" s="78" t="s">
        <v>188</v>
      </c>
    </row>
    <row r="150" customFormat="false" ht="14.9" hidden="false" customHeight="false" outlineLevel="0" collapsed="false">
      <c r="A150" s="67"/>
      <c r="B150" s="67"/>
      <c r="C150" s="67"/>
      <c r="D150" s="64"/>
      <c r="E150" s="65"/>
      <c r="F150" s="66"/>
      <c r="G150" s="67"/>
      <c r="H150" s="68"/>
      <c r="I150" s="69"/>
      <c r="J150" s="69"/>
      <c r="K150" s="69"/>
      <c r="L150" s="69"/>
      <c r="M150" s="69"/>
      <c r="N150" s="69"/>
      <c r="O150" s="69"/>
      <c r="P150" s="69"/>
      <c r="Q150" s="51" t="n">
        <f aca="false">H150*1+I150*1+J150*1+K150*2+L150*1+M150*0.5+N150*0.5+O150*0.5+P150*0.5</f>
        <v>0</v>
      </c>
      <c r="R150" s="70"/>
      <c r="S150" s="71"/>
      <c r="T150" s="71"/>
      <c r="U150" s="71"/>
      <c r="V150" s="71"/>
      <c r="W150" s="71"/>
      <c r="X150" s="71"/>
      <c r="Y150" s="71"/>
      <c r="Z150" s="72"/>
      <c r="AA150" s="73"/>
      <c r="AB150" s="74"/>
      <c r="AC150" s="74"/>
      <c r="AD150" s="74"/>
      <c r="AE150" s="74"/>
      <c r="AF150" s="74"/>
      <c r="AG150" s="74"/>
      <c r="AH150" s="74"/>
      <c r="AI150" s="75"/>
      <c r="AJ150" s="76" t="n">
        <f aca="false">H150-(R150+AA150)</f>
        <v>0</v>
      </c>
      <c r="AK150" s="77" t="n">
        <f aca="false">I150-(S150+AB150)</f>
        <v>0</v>
      </c>
      <c r="AL150" s="77" t="n">
        <f aca="false">J150-(T150+AC150)</f>
        <v>0</v>
      </c>
      <c r="AM150" s="77" t="n">
        <f aca="false">K150-(U150+AD150)</f>
        <v>0</v>
      </c>
      <c r="AN150" s="77" t="n">
        <f aca="false">L150-(V150+AE150)</f>
        <v>0</v>
      </c>
      <c r="AO150" s="77" t="n">
        <f aca="false">M150-(W150+AF150)</f>
        <v>0</v>
      </c>
      <c r="AP150" s="77" t="n">
        <f aca="false">N150-(X150+AG150)</f>
        <v>0</v>
      </c>
      <c r="AQ150" s="77" t="n">
        <f aca="false">O150-(Y150+AH150)</f>
        <v>0</v>
      </c>
      <c r="AR150" s="77" t="n">
        <f aca="false">P150-(Z150+AI150)</f>
        <v>0</v>
      </c>
      <c r="AS150" s="60" t="n">
        <f aca="false">(AA150+AB150+AC150)*0.05+(AD150+AE150)*0.2+(AF150+AG150+AH150+AI150)*0.05+(AJ150+AK150+AL150+AN150)*1+AM150*2+(AO150+AP150+AQ150+AR150)*0.5</f>
        <v>0</v>
      </c>
      <c r="AT150" s="78" t="s">
        <v>189</v>
      </c>
    </row>
    <row r="151" customFormat="false" ht="14.9" hidden="false" customHeight="false" outlineLevel="0" collapsed="false">
      <c r="A151" s="67"/>
      <c r="B151" s="67"/>
      <c r="C151" s="67"/>
      <c r="D151" s="64"/>
      <c r="E151" s="65"/>
      <c r="F151" s="66"/>
      <c r="G151" s="67"/>
      <c r="H151" s="68"/>
      <c r="I151" s="69"/>
      <c r="J151" s="69"/>
      <c r="K151" s="69"/>
      <c r="L151" s="69"/>
      <c r="M151" s="69"/>
      <c r="N151" s="69"/>
      <c r="O151" s="69"/>
      <c r="P151" s="69"/>
      <c r="Q151" s="51" t="n">
        <f aca="false">H151*1+I151*1+J151*1+K151*2+L151*1+M151*0.5+N151*0.5+O151*0.5+P151*0.5</f>
        <v>0</v>
      </c>
      <c r="R151" s="70"/>
      <c r="S151" s="71"/>
      <c r="T151" s="71"/>
      <c r="U151" s="71"/>
      <c r="V151" s="71"/>
      <c r="W151" s="71"/>
      <c r="X151" s="71"/>
      <c r="Y151" s="71"/>
      <c r="Z151" s="72"/>
      <c r="AA151" s="73"/>
      <c r="AB151" s="74"/>
      <c r="AC151" s="74"/>
      <c r="AD151" s="74"/>
      <c r="AE151" s="74"/>
      <c r="AF151" s="74"/>
      <c r="AG151" s="74"/>
      <c r="AH151" s="74"/>
      <c r="AI151" s="75"/>
      <c r="AJ151" s="76" t="n">
        <f aca="false">H151-(R151+AA151)</f>
        <v>0</v>
      </c>
      <c r="AK151" s="77" t="n">
        <f aca="false">I151-(S151+AB151)</f>
        <v>0</v>
      </c>
      <c r="AL151" s="77" t="n">
        <f aca="false">J151-(T151+AC151)</f>
        <v>0</v>
      </c>
      <c r="AM151" s="77" t="n">
        <f aca="false">K151-(U151+AD151)</f>
        <v>0</v>
      </c>
      <c r="AN151" s="77" t="n">
        <f aca="false">L151-(V151+AE151)</f>
        <v>0</v>
      </c>
      <c r="AO151" s="77" t="n">
        <f aca="false">M151-(W151+AF151)</f>
        <v>0</v>
      </c>
      <c r="AP151" s="77" t="n">
        <f aca="false">N151-(X151+AG151)</f>
        <v>0</v>
      </c>
      <c r="AQ151" s="77" t="n">
        <f aca="false">O151-(Y151+AH151)</f>
        <v>0</v>
      </c>
      <c r="AR151" s="77" t="n">
        <f aca="false">P151-(Z151+AI151)</f>
        <v>0</v>
      </c>
      <c r="AS151" s="60" t="n">
        <f aca="false">(AA151+AB151+AC151)*0.05+(AD151+AE151)*0.2+(AF151+AG151+AH151+AI151)*0.05+(AJ151+AK151+AL151+AN151)*1+AM151*2+(AO151+AP151+AQ151+AR151)*0.5</f>
        <v>0</v>
      </c>
      <c r="AT151" s="78" t="s">
        <v>190</v>
      </c>
    </row>
    <row r="152" customFormat="false" ht="14.9" hidden="false" customHeight="false" outlineLevel="0" collapsed="false">
      <c r="A152" s="67"/>
      <c r="B152" s="67"/>
      <c r="C152" s="67"/>
      <c r="D152" s="64"/>
      <c r="E152" s="65"/>
      <c r="F152" s="66"/>
      <c r="G152" s="67"/>
      <c r="H152" s="68"/>
      <c r="I152" s="69"/>
      <c r="J152" s="69"/>
      <c r="K152" s="69"/>
      <c r="L152" s="69"/>
      <c r="M152" s="69"/>
      <c r="N152" s="69"/>
      <c r="O152" s="69"/>
      <c r="P152" s="69"/>
      <c r="Q152" s="51" t="n">
        <f aca="false">H152*1+I152*1+J152*1+K152*2+L152*1+M152*0.5+N152*0.5+O152*0.5+P152*0.5</f>
        <v>0</v>
      </c>
      <c r="R152" s="70"/>
      <c r="S152" s="71"/>
      <c r="T152" s="71"/>
      <c r="U152" s="71"/>
      <c r="V152" s="71"/>
      <c r="W152" s="71"/>
      <c r="X152" s="71"/>
      <c r="Y152" s="71"/>
      <c r="Z152" s="72"/>
      <c r="AA152" s="73"/>
      <c r="AB152" s="74"/>
      <c r="AC152" s="74"/>
      <c r="AD152" s="74"/>
      <c r="AE152" s="74"/>
      <c r="AF152" s="74"/>
      <c r="AG152" s="74"/>
      <c r="AH152" s="74"/>
      <c r="AI152" s="75"/>
      <c r="AJ152" s="76" t="n">
        <f aca="false">H152-(R152+AA152)</f>
        <v>0</v>
      </c>
      <c r="AK152" s="77" t="n">
        <f aca="false">I152-(S152+AB152)</f>
        <v>0</v>
      </c>
      <c r="AL152" s="77" t="n">
        <f aca="false">J152-(T152+AC152)</f>
        <v>0</v>
      </c>
      <c r="AM152" s="77" t="n">
        <f aca="false">K152-(U152+AD152)</f>
        <v>0</v>
      </c>
      <c r="AN152" s="77" t="n">
        <f aca="false">L152-(V152+AE152)</f>
        <v>0</v>
      </c>
      <c r="AO152" s="77" t="n">
        <f aca="false">M152-(W152+AF152)</f>
        <v>0</v>
      </c>
      <c r="AP152" s="77" t="n">
        <f aca="false">N152-(X152+AG152)</f>
        <v>0</v>
      </c>
      <c r="AQ152" s="77" t="n">
        <f aca="false">O152-(Y152+AH152)</f>
        <v>0</v>
      </c>
      <c r="AR152" s="77" t="n">
        <f aca="false">P152-(Z152+AI152)</f>
        <v>0</v>
      </c>
      <c r="AS152" s="60" t="n">
        <f aca="false">(AA152+AB152+AC152)*0.05+(AD152+AE152)*0.2+(AF152+AG152+AH152+AI152)*0.05+(AJ152+AK152+AL152+AN152)*1+AM152*2+(AO152+AP152+AQ152+AR152)*0.5</f>
        <v>0</v>
      </c>
      <c r="AT152" s="78" t="s">
        <v>191</v>
      </c>
    </row>
    <row r="153" customFormat="false" ht="14.9" hidden="false" customHeight="false" outlineLevel="0" collapsed="false">
      <c r="A153" s="67"/>
      <c r="B153" s="67"/>
      <c r="C153" s="67"/>
      <c r="D153" s="64"/>
      <c r="E153" s="65"/>
      <c r="F153" s="66"/>
      <c r="G153" s="67"/>
      <c r="H153" s="68"/>
      <c r="I153" s="69"/>
      <c r="J153" s="69"/>
      <c r="K153" s="69"/>
      <c r="L153" s="69"/>
      <c r="M153" s="69"/>
      <c r="N153" s="69"/>
      <c r="O153" s="69"/>
      <c r="P153" s="69"/>
      <c r="Q153" s="51" t="n">
        <f aca="false">H153*1+I153*1+J153*1+K153*2+L153*1+M153*0.5+N153*0.5+O153*0.5+P153*0.5</f>
        <v>0</v>
      </c>
      <c r="R153" s="70"/>
      <c r="S153" s="71"/>
      <c r="T153" s="71"/>
      <c r="U153" s="71"/>
      <c r="V153" s="71"/>
      <c r="W153" s="71"/>
      <c r="X153" s="71"/>
      <c r="Y153" s="71"/>
      <c r="Z153" s="72"/>
      <c r="AA153" s="73"/>
      <c r="AB153" s="74"/>
      <c r="AC153" s="74"/>
      <c r="AD153" s="74"/>
      <c r="AE153" s="74"/>
      <c r="AF153" s="74"/>
      <c r="AG153" s="74"/>
      <c r="AH153" s="74"/>
      <c r="AI153" s="75"/>
      <c r="AJ153" s="76" t="n">
        <f aca="false">H153-(R153+AA153)</f>
        <v>0</v>
      </c>
      <c r="AK153" s="77" t="n">
        <f aca="false">I153-(S153+AB153)</f>
        <v>0</v>
      </c>
      <c r="AL153" s="77" t="n">
        <f aca="false">J153-(T153+AC153)</f>
        <v>0</v>
      </c>
      <c r="AM153" s="77" t="n">
        <f aca="false">K153-(U153+AD153)</f>
        <v>0</v>
      </c>
      <c r="AN153" s="77" t="n">
        <f aca="false">L153-(V153+AE153)</f>
        <v>0</v>
      </c>
      <c r="AO153" s="77" t="n">
        <f aca="false">M153-(W153+AF153)</f>
        <v>0</v>
      </c>
      <c r="AP153" s="77" t="n">
        <f aca="false">N153-(X153+AG153)</f>
        <v>0</v>
      </c>
      <c r="AQ153" s="77" t="n">
        <f aca="false">O153-(Y153+AH153)</f>
        <v>0</v>
      </c>
      <c r="AR153" s="77" t="n">
        <f aca="false">P153-(Z153+AI153)</f>
        <v>0</v>
      </c>
      <c r="AS153" s="60" t="n">
        <f aca="false">(AA153+AB153+AC153)*0.05+(AD153+AE153)*0.2+(AF153+AG153+AH153+AI153)*0.05+(AJ153+AK153+AL153+AN153)*1+AM153*2+(AO153+AP153+AQ153+AR153)*0.5</f>
        <v>0</v>
      </c>
      <c r="AT153" s="78" t="s">
        <v>192</v>
      </c>
    </row>
    <row r="154" customFormat="false" ht="14.9" hidden="false" customHeight="false" outlineLevel="0" collapsed="false">
      <c r="A154" s="67"/>
      <c r="B154" s="67"/>
      <c r="C154" s="67"/>
      <c r="D154" s="64"/>
      <c r="E154" s="65"/>
      <c r="F154" s="66"/>
      <c r="G154" s="67"/>
      <c r="H154" s="68"/>
      <c r="I154" s="69"/>
      <c r="J154" s="69"/>
      <c r="K154" s="69"/>
      <c r="L154" s="69"/>
      <c r="M154" s="69"/>
      <c r="N154" s="69"/>
      <c r="O154" s="69"/>
      <c r="P154" s="69"/>
      <c r="Q154" s="51" t="n">
        <f aca="false">H154*1+I154*1+J154*1+K154*2+L154*1+M154*0.5+N154*0.5+O154*0.5+P154*0.5</f>
        <v>0</v>
      </c>
      <c r="R154" s="70"/>
      <c r="S154" s="71"/>
      <c r="T154" s="71"/>
      <c r="U154" s="71"/>
      <c r="V154" s="71"/>
      <c r="W154" s="71"/>
      <c r="X154" s="71"/>
      <c r="Y154" s="71"/>
      <c r="Z154" s="72"/>
      <c r="AA154" s="73"/>
      <c r="AB154" s="74"/>
      <c r="AC154" s="74"/>
      <c r="AD154" s="74"/>
      <c r="AE154" s="74"/>
      <c r="AF154" s="74"/>
      <c r="AG154" s="74"/>
      <c r="AH154" s="74"/>
      <c r="AI154" s="75"/>
      <c r="AJ154" s="76" t="n">
        <f aca="false">H154-(R154+AA154)</f>
        <v>0</v>
      </c>
      <c r="AK154" s="77" t="n">
        <f aca="false">I154-(S154+AB154)</f>
        <v>0</v>
      </c>
      <c r="AL154" s="77" t="n">
        <f aca="false">J154-(T154+AC154)</f>
        <v>0</v>
      </c>
      <c r="AM154" s="77" t="n">
        <f aca="false">K154-(U154+AD154)</f>
        <v>0</v>
      </c>
      <c r="AN154" s="77" t="n">
        <f aca="false">L154-(V154+AE154)</f>
        <v>0</v>
      </c>
      <c r="AO154" s="77" t="n">
        <f aca="false">M154-(W154+AF154)</f>
        <v>0</v>
      </c>
      <c r="AP154" s="77" t="n">
        <f aca="false">N154-(X154+AG154)</f>
        <v>0</v>
      </c>
      <c r="AQ154" s="77" t="n">
        <f aca="false">O154-(Y154+AH154)</f>
        <v>0</v>
      </c>
      <c r="AR154" s="77" t="n">
        <f aca="false">P154-(Z154+AI154)</f>
        <v>0</v>
      </c>
      <c r="AS154" s="60" t="n">
        <f aca="false">(AA154+AB154+AC154)*0.05+(AD154+AE154)*0.2+(AF154+AG154+AH154+AI154)*0.05+(AJ154+AK154+AL154+AN154)*1+AM154*2+(AO154+AP154+AQ154+AR154)*0.5</f>
        <v>0</v>
      </c>
      <c r="AT154" s="78" t="s">
        <v>193</v>
      </c>
    </row>
    <row r="155" customFormat="false" ht="14.9" hidden="false" customHeight="false" outlineLevel="0" collapsed="false">
      <c r="A155" s="67"/>
      <c r="B155" s="67"/>
      <c r="C155" s="67"/>
      <c r="D155" s="64"/>
      <c r="E155" s="65"/>
      <c r="F155" s="66"/>
      <c r="G155" s="67"/>
      <c r="H155" s="68"/>
      <c r="I155" s="69"/>
      <c r="J155" s="69"/>
      <c r="K155" s="69"/>
      <c r="L155" s="69"/>
      <c r="M155" s="69"/>
      <c r="N155" s="69"/>
      <c r="O155" s="69"/>
      <c r="P155" s="69"/>
      <c r="Q155" s="51" t="n">
        <f aca="false">H155*1+I155*1+J155*1+K155*2+L155*1+M155*0.5+N155*0.5+O155*0.5+P155*0.5</f>
        <v>0</v>
      </c>
      <c r="R155" s="70"/>
      <c r="S155" s="71"/>
      <c r="T155" s="71"/>
      <c r="U155" s="71"/>
      <c r="V155" s="71"/>
      <c r="W155" s="71"/>
      <c r="X155" s="71"/>
      <c r="Y155" s="71"/>
      <c r="Z155" s="72"/>
      <c r="AA155" s="73"/>
      <c r="AB155" s="74"/>
      <c r="AC155" s="74"/>
      <c r="AD155" s="74"/>
      <c r="AE155" s="74"/>
      <c r="AF155" s="74"/>
      <c r="AG155" s="74"/>
      <c r="AH155" s="74"/>
      <c r="AI155" s="75"/>
      <c r="AJ155" s="76" t="n">
        <f aca="false">H155-(R155+AA155)</f>
        <v>0</v>
      </c>
      <c r="AK155" s="77" t="n">
        <f aca="false">I155-(S155+AB155)</f>
        <v>0</v>
      </c>
      <c r="AL155" s="77" t="n">
        <f aca="false">J155-(T155+AC155)</f>
        <v>0</v>
      </c>
      <c r="AM155" s="77" t="n">
        <f aca="false">K155-(U155+AD155)</f>
        <v>0</v>
      </c>
      <c r="AN155" s="77" t="n">
        <f aca="false">L155-(V155+AE155)</f>
        <v>0</v>
      </c>
      <c r="AO155" s="77" t="n">
        <f aca="false">M155-(W155+AF155)</f>
        <v>0</v>
      </c>
      <c r="AP155" s="77" t="n">
        <f aca="false">N155-(X155+AG155)</f>
        <v>0</v>
      </c>
      <c r="AQ155" s="77" t="n">
        <f aca="false">O155-(Y155+AH155)</f>
        <v>0</v>
      </c>
      <c r="AR155" s="77" t="n">
        <f aca="false">P155-(Z155+AI155)</f>
        <v>0</v>
      </c>
      <c r="AS155" s="60" t="n">
        <f aca="false">(AA155+AB155+AC155)*0.05+(AD155+AE155)*0.2+(AF155+AG155+AH155+AI155)*0.05+(AJ155+AK155+AL155+AN155)*1+AM155*2+(AO155+AP155+AQ155+AR155)*0.5</f>
        <v>0</v>
      </c>
      <c r="AT155" s="78" t="s">
        <v>194</v>
      </c>
    </row>
    <row r="156" customFormat="false" ht="14.9" hidden="false" customHeight="false" outlineLevel="0" collapsed="false">
      <c r="A156" s="67"/>
      <c r="B156" s="67"/>
      <c r="C156" s="67"/>
      <c r="D156" s="64"/>
      <c r="E156" s="65"/>
      <c r="F156" s="66"/>
      <c r="G156" s="67"/>
      <c r="H156" s="68"/>
      <c r="I156" s="69"/>
      <c r="J156" s="69"/>
      <c r="K156" s="69"/>
      <c r="L156" s="69"/>
      <c r="M156" s="69"/>
      <c r="N156" s="69"/>
      <c r="O156" s="69"/>
      <c r="P156" s="69"/>
      <c r="Q156" s="51" t="n">
        <f aca="false">H156*1+I156*1+J156*1+K156*2+L156*1+M156*0.5+N156*0.5+O156*0.5+P156*0.5</f>
        <v>0</v>
      </c>
      <c r="R156" s="70"/>
      <c r="S156" s="71"/>
      <c r="T156" s="71"/>
      <c r="U156" s="71"/>
      <c r="V156" s="71"/>
      <c r="W156" s="71"/>
      <c r="X156" s="71"/>
      <c r="Y156" s="71"/>
      <c r="Z156" s="72"/>
      <c r="AA156" s="73"/>
      <c r="AB156" s="74"/>
      <c r="AC156" s="74"/>
      <c r="AD156" s="74"/>
      <c r="AE156" s="74"/>
      <c r="AF156" s="74"/>
      <c r="AG156" s="74"/>
      <c r="AH156" s="74"/>
      <c r="AI156" s="75"/>
      <c r="AJ156" s="76" t="n">
        <f aca="false">H156-(R156+AA156)</f>
        <v>0</v>
      </c>
      <c r="AK156" s="77" t="n">
        <f aca="false">I156-(S156+AB156)</f>
        <v>0</v>
      </c>
      <c r="AL156" s="77" t="n">
        <f aca="false">J156-(T156+AC156)</f>
        <v>0</v>
      </c>
      <c r="AM156" s="77" t="n">
        <f aca="false">K156-(U156+AD156)</f>
        <v>0</v>
      </c>
      <c r="AN156" s="77" t="n">
        <f aca="false">L156-(V156+AE156)</f>
        <v>0</v>
      </c>
      <c r="AO156" s="77" t="n">
        <f aca="false">M156-(W156+AF156)</f>
        <v>0</v>
      </c>
      <c r="AP156" s="77" t="n">
        <f aca="false">N156-(X156+AG156)</f>
        <v>0</v>
      </c>
      <c r="AQ156" s="77" t="n">
        <f aca="false">O156-(Y156+AH156)</f>
        <v>0</v>
      </c>
      <c r="AR156" s="77" t="n">
        <f aca="false">P156-(Z156+AI156)</f>
        <v>0</v>
      </c>
      <c r="AS156" s="60" t="n">
        <f aca="false">(AA156+AB156+AC156)*0.05+(AD156+AE156)*0.2+(AF156+AG156+AH156+AI156)*0.05+(AJ156+AK156+AL156+AN156)*1+AM156*2+(AO156+AP156+AQ156+AR156)*0.5</f>
        <v>0</v>
      </c>
      <c r="AT156" s="78" t="s">
        <v>195</v>
      </c>
    </row>
    <row r="157" customFormat="false" ht="14.9" hidden="false" customHeight="false" outlineLevel="0" collapsed="false">
      <c r="A157" s="67"/>
      <c r="B157" s="67"/>
      <c r="C157" s="67"/>
      <c r="D157" s="64"/>
      <c r="E157" s="65"/>
      <c r="F157" s="66"/>
      <c r="G157" s="67"/>
      <c r="H157" s="68"/>
      <c r="I157" s="69"/>
      <c r="J157" s="69"/>
      <c r="K157" s="69"/>
      <c r="L157" s="69"/>
      <c r="M157" s="69"/>
      <c r="N157" s="69"/>
      <c r="O157" s="69"/>
      <c r="P157" s="69"/>
      <c r="Q157" s="51" t="n">
        <f aca="false">H157*1+I157*1+J157*1+K157*2+L157*1+M157*0.5+N157*0.5+O157*0.5+P157*0.5</f>
        <v>0</v>
      </c>
      <c r="R157" s="70"/>
      <c r="S157" s="71"/>
      <c r="T157" s="71"/>
      <c r="U157" s="71"/>
      <c r="V157" s="71"/>
      <c r="W157" s="71"/>
      <c r="X157" s="71"/>
      <c r="Y157" s="71"/>
      <c r="Z157" s="72"/>
      <c r="AA157" s="73"/>
      <c r="AB157" s="74"/>
      <c r="AC157" s="74"/>
      <c r="AD157" s="74"/>
      <c r="AE157" s="74"/>
      <c r="AF157" s="74"/>
      <c r="AG157" s="74"/>
      <c r="AH157" s="74"/>
      <c r="AI157" s="75"/>
      <c r="AJ157" s="76" t="n">
        <f aca="false">H157-(R157+AA157)</f>
        <v>0</v>
      </c>
      <c r="AK157" s="77" t="n">
        <f aca="false">I157-(S157+AB157)</f>
        <v>0</v>
      </c>
      <c r="AL157" s="77" t="n">
        <f aca="false">J157-(T157+AC157)</f>
        <v>0</v>
      </c>
      <c r="AM157" s="77" t="n">
        <f aca="false">K157-(U157+AD157)</f>
        <v>0</v>
      </c>
      <c r="AN157" s="77" t="n">
        <f aca="false">L157-(V157+AE157)</f>
        <v>0</v>
      </c>
      <c r="AO157" s="77" t="n">
        <f aca="false">M157-(W157+AF157)</f>
        <v>0</v>
      </c>
      <c r="AP157" s="77" t="n">
        <f aca="false">N157-(X157+AG157)</f>
        <v>0</v>
      </c>
      <c r="AQ157" s="77" t="n">
        <f aca="false">O157-(Y157+AH157)</f>
        <v>0</v>
      </c>
      <c r="AR157" s="77" t="n">
        <f aca="false">P157-(Z157+AI157)</f>
        <v>0</v>
      </c>
      <c r="AS157" s="60" t="n">
        <f aca="false">(AA157+AB157+AC157)*0.05+(AD157+AE157)*0.2+(AF157+AG157+AH157+AI157)*0.05+(AJ157+AK157+AL157+AN157)*1+AM157*2+(AO157+AP157+AQ157+AR157)*0.5</f>
        <v>0</v>
      </c>
      <c r="AT157" s="78" t="s">
        <v>196</v>
      </c>
    </row>
    <row r="158" customFormat="false" ht="14.9" hidden="false" customHeight="false" outlineLevel="0" collapsed="false">
      <c r="A158" s="67"/>
      <c r="B158" s="67"/>
      <c r="C158" s="67"/>
      <c r="D158" s="64"/>
      <c r="E158" s="65"/>
      <c r="F158" s="66"/>
      <c r="G158" s="67"/>
      <c r="H158" s="68"/>
      <c r="I158" s="69"/>
      <c r="J158" s="69"/>
      <c r="K158" s="69"/>
      <c r="L158" s="69"/>
      <c r="M158" s="69"/>
      <c r="N158" s="69"/>
      <c r="O158" s="69"/>
      <c r="P158" s="69"/>
      <c r="Q158" s="51" t="n">
        <f aca="false">H158*1+I158*1+J158*1+K158*2+L158*1+M158*0.5+N158*0.5+O158*0.5+P158*0.5</f>
        <v>0</v>
      </c>
      <c r="R158" s="70"/>
      <c r="S158" s="71"/>
      <c r="T158" s="71"/>
      <c r="U158" s="71"/>
      <c r="V158" s="71"/>
      <c r="W158" s="71"/>
      <c r="X158" s="71"/>
      <c r="Y158" s="71"/>
      <c r="Z158" s="72"/>
      <c r="AA158" s="73"/>
      <c r="AB158" s="74"/>
      <c r="AC158" s="74"/>
      <c r="AD158" s="74"/>
      <c r="AE158" s="74"/>
      <c r="AF158" s="74"/>
      <c r="AG158" s="74"/>
      <c r="AH158" s="74"/>
      <c r="AI158" s="75"/>
      <c r="AJ158" s="76" t="n">
        <f aca="false">H158-(R158+AA158)</f>
        <v>0</v>
      </c>
      <c r="AK158" s="77" t="n">
        <f aca="false">I158-(S158+AB158)</f>
        <v>0</v>
      </c>
      <c r="AL158" s="77" t="n">
        <f aca="false">J158-(T158+AC158)</f>
        <v>0</v>
      </c>
      <c r="AM158" s="77" t="n">
        <f aca="false">K158-(U158+AD158)</f>
        <v>0</v>
      </c>
      <c r="AN158" s="77" t="n">
        <f aca="false">L158-(V158+AE158)</f>
        <v>0</v>
      </c>
      <c r="AO158" s="77" t="n">
        <f aca="false">M158-(W158+AF158)</f>
        <v>0</v>
      </c>
      <c r="AP158" s="77" t="n">
        <f aca="false">N158-(X158+AG158)</f>
        <v>0</v>
      </c>
      <c r="AQ158" s="77" t="n">
        <f aca="false">O158-(Y158+AH158)</f>
        <v>0</v>
      </c>
      <c r="AR158" s="77" t="n">
        <f aca="false">P158-(Z158+AI158)</f>
        <v>0</v>
      </c>
      <c r="AS158" s="60" t="n">
        <f aca="false">(AA158+AB158+AC158)*0.05+(AD158+AE158)*0.2+(AF158+AG158+AH158+AI158)*0.05+(AJ158+AK158+AL158+AN158)*1+AM158*2+(AO158+AP158+AQ158+AR158)*0.5</f>
        <v>0</v>
      </c>
      <c r="AT158" s="78" t="s">
        <v>197</v>
      </c>
    </row>
    <row r="159" customFormat="false" ht="14.9" hidden="false" customHeight="false" outlineLevel="0" collapsed="false">
      <c r="A159" s="67"/>
      <c r="B159" s="67"/>
      <c r="C159" s="67"/>
      <c r="D159" s="64"/>
      <c r="E159" s="65"/>
      <c r="F159" s="66"/>
      <c r="G159" s="67"/>
      <c r="H159" s="68"/>
      <c r="I159" s="69"/>
      <c r="J159" s="69"/>
      <c r="K159" s="69"/>
      <c r="L159" s="69"/>
      <c r="M159" s="69"/>
      <c r="N159" s="69"/>
      <c r="O159" s="69"/>
      <c r="P159" s="69"/>
      <c r="Q159" s="51" t="n">
        <f aca="false">H159*1+I159*1+J159*1+K159*2+L159*1+M159*0.5+N159*0.5+O159*0.5+P159*0.5</f>
        <v>0</v>
      </c>
      <c r="R159" s="70"/>
      <c r="S159" s="71"/>
      <c r="T159" s="71"/>
      <c r="U159" s="71"/>
      <c r="V159" s="71"/>
      <c r="W159" s="71"/>
      <c r="X159" s="71"/>
      <c r="Y159" s="71"/>
      <c r="Z159" s="72"/>
      <c r="AA159" s="73"/>
      <c r="AB159" s="74"/>
      <c r="AC159" s="74"/>
      <c r="AD159" s="74"/>
      <c r="AE159" s="74"/>
      <c r="AF159" s="74"/>
      <c r="AG159" s="74"/>
      <c r="AH159" s="74"/>
      <c r="AI159" s="75"/>
      <c r="AJ159" s="76" t="n">
        <f aca="false">H159-(R159+AA159)</f>
        <v>0</v>
      </c>
      <c r="AK159" s="77" t="n">
        <f aca="false">I159-(S159+AB159)</f>
        <v>0</v>
      </c>
      <c r="AL159" s="77" t="n">
        <f aca="false">J159-(T159+AC159)</f>
        <v>0</v>
      </c>
      <c r="AM159" s="77" t="n">
        <f aca="false">K159-(U159+AD159)</f>
        <v>0</v>
      </c>
      <c r="AN159" s="77" t="n">
        <f aca="false">L159-(V159+AE159)</f>
        <v>0</v>
      </c>
      <c r="AO159" s="77" t="n">
        <f aca="false">M159-(W159+AF159)</f>
        <v>0</v>
      </c>
      <c r="AP159" s="77" t="n">
        <f aca="false">N159-(X159+AG159)</f>
        <v>0</v>
      </c>
      <c r="AQ159" s="77" t="n">
        <f aca="false">O159-(Y159+AH159)</f>
        <v>0</v>
      </c>
      <c r="AR159" s="77" t="n">
        <f aca="false">P159-(Z159+AI159)</f>
        <v>0</v>
      </c>
      <c r="AS159" s="60" t="n">
        <f aca="false">(AA159+AB159+AC159)*0.05+(AD159+AE159)*0.2+(AF159+AG159+AH159+AI159)*0.05+(AJ159+AK159+AL159+AN159)*1+AM159*2+(AO159+AP159+AQ159+AR159)*0.5</f>
        <v>0</v>
      </c>
      <c r="AT159" s="78" t="s">
        <v>198</v>
      </c>
    </row>
    <row r="160" customFormat="false" ht="14.9" hidden="false" customHeight="false" outlineLevel="0" collapsed="false">
      <c r="A160" s="67"/>
      <c r="B160" s="67"/>
      <c r="C160" s="67"/>
      <c r="D160" s="64"/>
      <c r="E160" s="65"/>
      <c r="F160" s="66"/>
      <c r="G160" s="67"/>
      <c r="H160" s="68"/>
      <c r="I160" s="69"/>
      <c r="J160" s="69"/>
      <c r="K160" s="69"/>
      <c r="L160" s="69"/>
      <c r="M160" s="69"/>
      <c r="N160" s="69"/>
      <c r="O160" s="69"/>
      <c r="P160" s="69"/>
      <c r="Q160" s="51" t="n">
        <f aca="false">H160*1+I160*1+J160*1+K160*2+L160*1+M160*0.5+N160*0.5+O160*0.5+P160*0.5</f>
        <v>0</v>
      </c>
      <c r="R160" s="70"/>
      <c r="S160" s="71"/>
      <c r="T160" s="71"/>
      <c r="U160" s="71"/>
      <c r="V160" s="71"/>
      <c r="W160" s="71"/>
      <c r="X160" s="71"/>
      <c r="Y160" s="71"/>
      <c r="Z160" s="72"/>
      <c r="AA160" s="73"/>
      <c r="AB160" s="74"/>
      <c r="AC160" s="74"/>
      <c r="AD160" s="74"/>
      <c r="AE160" s="74"/>
      <c r="AF160" s="74"/>
      <c r="AG160" s="74"/>
      <c r="AH160" s="74"/>
      <c r="AI160" s="75"/>
      <c r="AJ160" s="76" t="n">
        <f aca="false">H160-(R160+AA160)</f>
        <v>0</v>
      </c>
      <c r="AK160" s="77" t="n">
        <f aca="false">I160-(S160+AB160)</f>
        <v>0</v>
      </c>
      <c r="AL160" s="77" t="n">
        <f aca="false">J160-(T160+AC160)</f>
        <v>0</v>
      </c>
      <c r="AM160" s="77" t="n">
        <f aca="false">K160-(U160+AD160)</f>
        <v>0</v>
      </c>
      <c r="AN160" s="77" t="n">
        <f aca="false">L160-(V160+AE160)</f>
        <v>0</v>
      </c>
      <c r="AO160" s="77" t="n">
        <f aca="false">M160-(W160+AF160)</f>
        <v>0</v>
      </c>
      <c r="AP160" s="77" t="n">
        <f aca="false">N160-(X160+AG160)</f>
        <v>0</v>
      </c>
      <c r="AQ160" s="77" t="n">
        <f aca="false">O160-(Y160+AH160)</f>
        <v>0</v>
      </c>
      <c r="AR160" s="77" t="n">
        <f aca="false">P160-(Z160+AI160)</f>
        <v>0</v>
      </c>
      <c r="AS160" s="60" t="n">
        <f aca="false">(AA160+AB160+AC160)*0.05+(AD160+AE160)*0.2+(AF160+AG160+AH160+AI160)*0.05+(AJ160+AK160+AL160+AN160)*1+AM160*2+(AO160+AP160+AQ160+AR160)*0.5</f>
        <v>0</v>
      </c>
      <c r="AT160" s="78" t="s">
        <v>199</v>
      </c>
    </row>
    <row r="161" customFormat="false" ht="14.9" hidden="false" customHeight="false" outlineLevel="0" collapsed="false">
      <c r="A161" s="67"/>
      <c r="B161" s="67"/>
      <c r="C161" s="67"/>
      <c r="D161" s="64"/>
      <c r="E161" s="65"/>
      <c r="F161" s="66"/>
      <c r="G161" s="67"/>
      <c r="H161" s="68"/>
      <c r="I161" s="69"/>
      <c r="J161" s="69"/>
      <c r="K161" s="69"/>
      <c r="L161" s="69"/>
      <c r="M161" s="69"/>
      <c r="N161" s="69"/>
      <c r="O161" s="69"/>
      <c r="P161" s="69"/>
      <c r="Q161" s="51" t="n">
        <f aca="false">H161*1+I161*1+J161*1+K161*2+L161*1+M161*0.5+N161*0.5+O161*0.5+P161*0.5</f>
        <v>0</v>
      </c>
      <c r="R161" s="70"/>
      <c r="S161" s="71"/>
      <c r="T161" s="71"/>
      <c r="U161" s="71"/>
      <c r="V161" s="71"/>
      <c r="W161" s="71"/>
      <c r="X161" s="71"/>
      <c r="Y161" s="71"/>
      <c r="Z161" s="72"/>
      <c r="AA161" s="73"/>
      <c r="AB161" s="74"/>
      <c r="AC161" s="74"/>
      <c r="AD161" s="74"/>
      <c r="AE161" s="74"/>
      <c r="AF161" s="74"/>
      <c r="AG161" s="74"/>
      <c r="AH161" s="74"/>
      <c r="AI161" s="75"/>
      <c r="AJ161" s="76" t="n">
        <f aca="false">H161-(R161+AA161)</f>
        <v>0</v>
      </c>
      <c r="AK161" s="77" t="n">
        <f aca="false">I161-(S161+AB161)</f>
        <v>0</v>
      </c>
      <c r="AL161" s="77" t="n">
        <f aca="false">J161-(T161+AC161)</f>
        <v>0</v>
      </c>
      <c r="AM161" s="77" t="n">
        <f aca="false">K161-(U161+AD161)</f>
        <v>0</v>
      </c>
      <c r="AN161" s="77" t="n">
        <f aca="false">L161-(V161+AE161)</f>
        <v>0</v>
      </c>
      <c r="AO161" s="77" t="n">
        <f aca="false">M161-(W161+AF161)</f>
        <v>0</v>
      </c>
      <c r="AP161" s="77" t="n">
        <f aca="false">N161-(X161+AG161)</f>
        <v>0</v>
      </c>
      <c r="AQ161" s="77" t="n">
        <f aca="false">O161-(Y161+AH161)</f>
        <v>0</v>
      </c>
      <c r="AR161" s="77" t="n">
        <f aca="false">P161-(Z161+AI161)</f>
        <v>0</v>
      </c>
      <c r="AS161" s="60" t="n">
        <f aca="false">(AA161+AB161+AC161)*0.05+(AD161+AE161)*0.2+(AF161+AG161+AH161+AI161)*0.05+(AJ161+AK161+AL161+AN161)*1+AM161*2+(AO161+AP161+AQ161+AR161)*0.5</f>
        <v>0</v>
      </c>
      <c r="AT161" s="78" t="s">
        <v>200</v>
      </c>
    </row>
    <row r="162" customFormat="false" ht="14.9" hidden="false" customHeight="false" outlineLevel="0" collapsed="false">
      <c r="A162" s="67"/>
      <c r="B162" s="67"/>
      <c r="C162" s="67"/>
      <c r="D162" s="64"/>
      <c r="E162" s="65"/>
      <c r="F162" s="66"/>
      <c r="G162" s="67"/>
      <c r="H162" s="68"/>
      <c r="I162" s="69"/>
      <c r="J162" s="69"/>
      <c r="K162" s="69"/>
      <c r="L162" s="69"/>
      <c r="M162" s="69"/>
      <c r="N162" s="69"/>
      <c r="O162" s="69"/>
      <c r="P162" s="69"/>
      <c r="Q162" s="51" t="n">
        <f aca="false">H162*1+I162*1+J162*1+K162*2+L162*1+M162*0.5+N162*0.5+O162*0.5+P162*0.5</f>
        <v>0</v>
      </c>
      <c r="R162" s="70"/>
      <c r="S162" s="71"/>
      <c r="T162" s="71"/>
      <c r="U162" s="71"/>
      <c r="V162" s="71"/>
      <c r="W162" s="71"/>
      <c r="X162" s="71"/>
      <c r="Y162" s="71"/>
      <c r="Z162" s="72"/>
      <c r="AA162" s="73"/>
      <c r="AB162" s="74"/>
      <c r="AC162" s="74"/>
      <c r="AD162" s="74"/>
      <c r="AE162" s="74"/>
      <c r="AF162" s="74"/>
      <c r="AG162" s="74"/>
      <c r="AH162" s="74"/>
      <c r="AI162" s="75"/>
      <c r="AJ162" s="76" t="n">
        <f aca="false">H162-(R162+AA162)</f>
        <v>0</v>
      </c>
      <c r="AK162" s="77" t="n">
        <f aca="false">I162-(S162+AB162)</f>
        <v>0</v>
      </c>
      <c r="AL162" s="77" t="n">
        <f aca="false">J162-(T162+AC162)</f>
        <v>0</v>
      </c>
      <c r="AM162" s="77" t="n">
        <f aca="false">K162-(U162+AD162)</f>
        <v>0</v>
      </c>
      <c r="AN162" s="77" t="n">
        <f aca="false">L162-(V162+AE162)</f>
        <v>0</v>
      </c>
      <c r="AO162" s="77" t="n">
        <f aca="false">M162-(W162+AF162)</f>
        <v>0</v>
      </c>
      <c r="AP162" s="77" t="n">
        <f aca="false">N162-(X162+AG162)</f>
        <v>0</v>
      </c>
      <c r="AQ162" s="77" t="n">
        <f aca="false">O162-(Y162+AH162)</f>
        <v>0</v>
      </c>
      <c r="AR162" s="77" t="n">
        <f aca="false">P162-(Z162+AI162)</f>
        <v>0</v>
      </c>
      <c r="AS162" s="60" t="n">
        <f aca="false">(AA162+AB162+AC162)*0.05+(AD162+AE162)*0.2+(AF162+AG162+AH162+AI162)*0.05+(AJ162+AK162+AL162+AN162)*1+AM162*2+(AO162+AP162+AQ162+AR162)*0.5</f>
        <v>0</v>
      </c>
      <c r="AT162" s="78" t="s">
        <v>201</v>
      </c>
    </row>
    <row r="163" customFormat="false" ht="14.9" hidden="false" customHeight="false" outlineLevel="0" collapsed="false">
      <c r="A163" s="67"/>
      <c r="B163" s="67"/>
      <c r="C163" s="67"/>
      <c r="D163" s="64"/>
      <c r="E163" s="65"/>
      <c r="F163" s="66"/>
      <c r="G163" s="67"/>
      <c r="H163" s="68"/>
      <c r="I163" s="69"/>
      <c r="J163" s="69"/>
      <c r="K163" s="69"/>
      <c r="L163" s="69"/>
      <c r="M163" s="69"/>
      <c r="N163" s="69"/>
      <c r="O163" s="69"/>
      <c r="P163" s="69"/>
      <c r="Q163" s="51" t="n">
        <f aca="false">H163*1+I163*1+J163*1+K163*2+L163*1+M163*0.5+N163*0.5+O163*0.5+P163*0.5</f>
        <v>0</v>
      </c>
      <c r="R163" s="70"/>
      <c r="S163" s="71"/>
      <c r="T163" s="71"/>
      <c r="U163" s="71"/>
      <c r="V163" s="71"/>
      <c r="W163" s="71"/>
      <c r="X163" s="71"/>
      <c r="Y163" s="71"/>
      <c r="Z163" s="72"/>
      <c r="AA163" s="73"/>
      <c r="AB163" s="74"/>
      <c r="AC163" s="74"/>
      <c r="AD163" s="74"/>
      <c r="AE163" s="74"/>
      <c r="AF163" s="74"/>
      <c r="AG163" s="74"/>
      <c r="AH163" s="74"/>
      <c r="AI163" s="75"/>
      <c r="AJ163" s="76" t="n">
        <f aca="false">H163-(R163+AA163)</f>
        <v>0</v>
      </c>
      <c r="AK163" s="77" t="n">
        <f aca="false">I163-(S163+AB163)</f>
        <v>0</v>
      </c>
      <c r="AL163" s="77" t="n">
        <f aca="false">J163-(T163+AC163)</f>
        <v>0</v>
      </c>
      <c r="AM163" s="77" t="n">
        <f aca="false">K163-(U163+AD163)</f>
        <v>0</v>
      </c>
      <c r="AN163" s="77" t="n">
        <f aca="false">L163-(V163+AE163)</f>
        <v>0</v>
      </c>
      <c r="AO163" s="77" t="n">
        <f aca="false">M163-(W163+AF163)</f>
        <v>0</v>
      </c>
      <c r="AP163" s="77" t="n">
        <f aca="false">N163-(X163+AG163)</f>
        <v>0</v>
      </c>
      <c r="AQ163" s="77" t="n">
        <f aca="false">O163-(Y163+AH163)</f>
        <v>0</v>
      </c>
      <c r="AR163" s="77" t="n">
        <f aca="false">P163-(Z163+AI163)</f>
        <v>0</v>
      </c>
      <c r="AS163" s="60" t="n">
        <f aca="false">(AA163+AB163+AC163)*0.05+(AD163+AE163)*0.2+(AF163+AG163+AH163+AI163)*0.05+(AJ163+AK163+AL163+AN163)*1+AM163*2+(AO163+AP163+AQ163+AR163)*0.5</f>
        <v>0</v>
      </c>
      <c r="AT163" s="78" t="s">
        <v>202</v>
      </c>
    </row>
    <row r="164" customFormat="false" ht="14.9" hidden="false" customHeight="false" outlineLevel="0" collapsed="false">
      <c r="A164" s="67"/>
      <c r="B164" s="67"/>
      <c r="C164" s="67"/>
      <c r="D164" s="64"/>
      <c r="E164" s="65"/>
      <c r="F164" s="66"/>
      <c r="G164" s="67"/>
      <c r="H164" s="68"/>
      <c r="I164" s="69"/>
      <c r="J164" s="69"/>
      <c r="K164" s="69"/>
      <c r="L164" s="69"/>
      <c r="M164" s="69"/>
      <c r="N164" s="69"/>
      <c r="O164" s="69"/>
      <c r="P164" s="69"/>
      <c r="Q164" s="51" t="n">
        <f aca="false">H164*1+I164*1+J164*1+K164*2+L164*1+M164*0.5+N164*0.5+O164*0.5+P164*0.5</f>
        <v>0</v>
      </c>
      <c r="R164" s="70"/>
      <c r="S164" s="71"/>
      <c r="T164" s="71"/>
      <c r="U164" s="71"/>
      <c r="V164" s="71"/>
      <c r="W164" s="71"/>
      <c r="X164" s="71"/>
      <c r="Y164" s="71"/>
      <c r="Z164" s="72"/>
      <c r="AA164" s="73"/>
      <c r="AB164" s="74"/>
      <c r="AC164" s="74"/>
      <c r="AD164" s="74"/>
      <c r="AE164" s="74"/>
      <c r="AF164" s="74"/>
      <c r="AG164" s="74"/>
      <c r="AH164" s="74"/>
      <c r="AI164" s="75"/>
      <c r="AJ164" s="76" t="n">
        <f aca="false">H164-(R164+AA164)</f>
        <v>0</v>
      </c>
      <c r="AK164" s="77" t="n">
        <f aca="false">I164-(S164+AB164)</f>
        <v>0</v>
      </c>
      <c r="AL164" s="77" t="n">
        <f aca="false">J164-(T164+AC164)</f>
        <v>0</v>
      </c>
      <c r="AM164" s="77" t="n">
        <f aca="false">K164-(U164+AD164)</f>
        <v>0</v>
      </c>
      <c r="AN164" s="77" t="n">
        <f aca="false">L164-(V164+AE164)</f>
        <v>0</v>
      </c>
      <c r="AO164" s="77" t="n">
        <f aca="false">M164-(W164+AF164)</f>
        <v>0</v>
      </c>
      <c r="AP164" s="77" t="n">
        <f aca="false">N164-(X164+AG164)</f>
        <v>0</v>
      </c>
      <c r="AQ164" s="77" t="n">
        <f aca="false">O164-(Y164+AH164)</f>
        <v>0</v>
      </c>
      <c r="AR164" s="77" t="n">
        <f aca="false">P164-(Z164+AI164)</f>
        <v>0</v>
      </c>
      <c r="AS164" s="60" t="n">
        <f aca="false">(AA164+AB164+AC164)*0.05+(AD164+AE164)*0.2+(AF164+AG164+AH164+AI164)*0.05+(AJ164+AK164+AL164+AN164)*1+AM164*2+(AO164+AP164+AQ164+AR164)*0.5</f>
        <v>0</v>
      </c>
      <c r="AT164" s="78" t="s">
        <v>203</v>
      </c>
    </row>
    <row r="165" customFormat="false" ht="14.9" hidden="false" customHeight="false" outlineLevel="0" collapsed="false">
      <c r="A165" s="67"/>
      <c r="B165" s="67"/>
      <c r="C165" s="67"/>
      <c r="D165" s="64"/>
      <c r="E165" s="65"/>
      <c r="F165" s="66"/>
      <c r="G165" s="67"/>
      <c r="H165" s="68"/>
      <c r="I165" s="69"/>
      <c r="J165" s="69"/>
      <c r="K165" s="69"/>
      <c r="L165" s="69"/>
      <c r="M165" s="69"/>
      <c r="N165" s="69"/>
      <c r="O165" s="69"/>
      <c r="P165" s="69"/>
      <c r="Q165" s="51" t="n">
        <f aca="false">H165*1+I165*1+J165*1+K165*2+L165*1+M165*0.5+N165*0.5+O165*0.5+P165*0.5</f>
        <v>0</v>
      </c>
      <c r="R165" s="70"/>
      <c r="S165" s="71"/>
      <c r="T165" s="71"/>
      <c r="U165" s="71"/>
      <c r="V165" s="71"/>
      <c r="W165" s="71"/>
      <c r="X165" s="71"/>
      <c r="Y165" s="71"/>
      <c r="Z165" s="72"/>
      <c r="AA165" s="73"/>
      <c r="AB165" s="74"/>
      <c r="AC165" s="74"/>
      <c r="AD165" s="74"/>
      <c r="AE165" s="74"/>
      <c r="AF165" s="74"/>
      <c r="AG165" s="74"/>
      <c r="AH165" s="74"/>
      <c r="AI165" s="75"/>
      <c r="AJ165" s="76" t="n">
        <f aca="false">H165-(R165+AA165)</f>
        <v>0</v>
      </c>
      <c r="AK165" s="77" t="n">
        <f aca="false">I165-(S165+AB165)</f>
        <v>0</v>
      </c>
      <c r="AL165" s="77" t="n">
        <f aca="false">J165-(T165+AC165)</f>
        <v>0</v>
      </c>
      <c r="AM165" s="77" t="n">
        <f aca="false">K165-(U165+AD165)</f>
        <v>0</v>
      </c>
      <c r="AN165" s="77" t="n">
        <f aca="false">L165-(V165+AE165)</f>
        <v>0</v>
      </c>
      <c r="AO165" s="77" t="n">
        <f aca="false">M165-(W165+AF165)</f>
        <v>0</v>
      </c>
      <c r="AP165" s="77" t="n">
        <f aca="false">N165-(X165+AG165)</f>
        <v>0</v>
      </c>
      <c r="AQ165" s="77" t="n">
        <f aca="false">O165-(Y165+AH165)</f>
        <v>0</v>
      </c>
      <c r="AR165" s="77" t="n">
        <f aca="false">P165-(Z165+AI165)</f>
        <v>0</v>
      </c>
      <c r="AS165" s="60" t="n">
        <f aca="false">(AA165+AB165+AC165)*0.05+(AD165+AE165)*0.2+(AF165+AG165+AH165+AI165)*0.05+(AJ165+AK165+AL165+AN165)*1+AM165*2+(AO165+AP165+AQ165+AR165)*0.5</f>
        <v>0</v>
      </c>
      <c r="AT165" s="78" t="s">
        <v>204</v>
      </c>
    </row>
    <row r="166" customFormat="false" ht="14.9" hidden="false" customHeight="false" outlineLevel="0" collapsed="false">
      <c r="A166" s="67"/>
      <c r="B166" s="67"/>
      <c r="C166" s="67"/>
      <c r="D166" s="64"/>
      <c r="E166" s="65"/>
      <c r="F166" s="66"/>
      <c r="G166" s="67"/>
      <c r="H166" s="68"/>
      <c r="I166" s="69"/>
      <c r="J166" s="69"/>
      <c r="K166" s="69"/>
      <c r="L166" s="69"/>
      <c r="M166" s="69"/>
      <c r="N166" s="69"/>
      <c r="O166" s="69"/>
      <c r="P166" s="69"/>
      <c r="Q166" s="51" t="n">
        <f aca="false">H166*1+I166*1+J166*1+K166*2+L166*1+M166*0.5+N166*0.5+O166*0.5+P166*0.5</f>
        <v>0</v>
      </c>
      <c r="R166" s="70"/>
      <c r="S166" s="71"/>
      <c r="T166" s="71"/>
      <c r="U166" s="71"/>
      <c r="V166" s="71"/>
      <c r="W166" s="71"/>
      <c r="X166" s="71"/>
      <c r="Y166" s="71"/>
      <c r="Z166" s="72"/>
      <c r="AA166" s="73"/>
      <c r="AB166" s="74"/>
      <c r="AC166" s="74"/>
      <c r="AD166" s="74"/>
      <c r="AE166" s="74"/>
      <c r="AF166" s="74"/>
      <c r="AG166" s="74"/>
      <c r="AH166" s="74"/>
      <c r="AI166" s="75"/>
      <c r="AJ166" s="76" t="n">
        <f aca="false">H166-(R166+AA166)</f>
        <v>0</v>
      </c>
      <c r="AK166" s="77" t="n">
        <f aca="false">I166-(S166+AB166)</f>
        <v>0</v>
      </c>
      <c r="AL166" s="77" t="n">
        <f aca="false">J166-(T166+AC166)</f>
        <v>0</v>
      </c>
      <c r="AM166" s="77" t="n">
        <f aca="false">K166-(U166+AD166)</f>
        <v>0</v>
      </c>
      <c r="AN166" s="77" t="n">
        <f aca="false">L166-(V166+AE166)</f>
        <v>0</v>
      </c>
      <c r="AO166" s="77" t="n">
        <f aca="false">M166-(W166+AF166)</f>
        <v>0</v>
      </c>
      <c r="AP166" s="77" t="n">
        <f aca="false">N166-(X166+AG166)</f>
        <v>0</v>
      </c>
      <c r="AQ166" s="77" t="n">
        <f aca="false">O166-(Y166+AH166)</f>
        <v>0</v>
      </c>
      <c r="AR166" s="77" t="n">
        <f aca="false">P166-(Z166+AI166)</f>
        <v>0</v>
      </c>
      <c r="AS166" s="60" t="n">
        <f aca="false">(AA166+AB166+AC166)*0.05+(AD166+AE166)*0.2+(AF166+AG166+AH166+AI166)*0.05+(AJ166+AK166+AL166+AN166)*1+AM166*2+(AO166+AP166+AQ166+AR166)*0.5</f>
        <v>0</v>
      </c>
      <c r="AT166" s="78" t="s">
        <v>205</v>
      </c>
    </row>
    <row r="167" customFormat="false" ht="14.9" hidden="false" customHeight="false" outlineLevel="0" collapsed="false">
      <c r="A167" s="67"/>
      <c r="B167" s="67"/>
      <c r="C167" s="67"/>
      <c r="D167" s="64"/>
      <c r="E167" s="65"/>
      <c r="F167" s="66"/>
      <c r="G167" s="67"/>
      <c r="H167" s="68"/>
      <c r="I167" s="69"/>
      <c r="J167" s="69"/>
      <c r="K167" s="69"/>
      <c r="L167" s="69"/>
      <c r="M167" s="69"/>
      <c r="N167" s="69"/>
      <c r="O167" s="69"/>
      <c r="P167" s="69"/>
      <c r="Q167" s="51" t="n">
        <f aca="false">H167*1+I167*1+J167*1+K167*2+L167*1+M167*0.5+N167*0.5+O167*0.5+P167*0.5</f>
        <v>0</v>
      </c>
      <c r="R167" s="70"/>
      <c r="S167" s="71"/>
      <c r="T167" s="71"/>
      <c r="U167" s="71"/>
      <c r="V167" s="71"/>
      <c r="W167" s="71"/>
      <c r="X167" s="71"/>
      <c r="Y167" s="71"/>
      <c r="Z167" s="72"/>
      <c r="AA167" s="73"/>
      <c r="AB167" s="74"/>
      <c r="AC167" s="74"/>
      <c r="AD167" s="74"/>
      <c r="AE167" s="74"/>
      <c r="AF167" s="74"/>
      <c r="AG167" s="74"/>
      <c r="AH167" s="74"/>
      <c r="AI167" s="75"/>
      <c r="AJ167" s="76" t="n">
        <f aca="false">H167-(R167+AA167)</f>
        <v>0</v>
      </c>
      <c r="AK167" s="77" t="n">
        <f aca="false">I167-(S167+AB167)</f>
        <v>0</v>
      </c>
      <c r="AL167" s="77" t="n">
        <f aca="false">J167-(T167+AC167)</f>
        <v>0</v>
      </c>
      <c r="AM167" s="77" t="n">
        <f aca="false">K167-(U167+AD167)</f>
        <v>0</v>
      </c>
      <c r="AN167" s="77" t="n">
        <f aca="false">L167-(V167+AE167)</f>
        <v>0</v>
      </c>
      <c r="AO167" s="77" t="n">
        <f aca="false">M167-(W167+AF167)</f>
        <v>0</v>
      </c>
      <c r="AP167" s="77" t="n">
        <f aca="false">N167-(X167+AG167)</f>
        <v>0</v>
      </c>
      <c r="AQ167" s="77" t="n">
        <f aca="false">O167-(Y167+AH167)</f>
        <v>0</v>
      </c>
      <c r="AR167" s="77" t="n">
        <f aca="false">P167-(Z167+AI167)</f>
        <v>0</v>
      </c>
      <c r="AS167" s="60" t="n">
        <f aca="false">(AA167+AB167+AC167)*0.05+(AD167+AE167)*0.2+(AF167+AG167+AH167+AI167)*0.05+(AJ167+AK167+AL167+AN167)*1+AM167*2+(AO167+AP167+AQ167+AR167)*0.5</f>
        <v>0</v>
      </c>
      <c r="AT167" s="78" t="s">
        <v>206</v>
      </c>
    </row>
    <row r="168" customFormat="false" ht="14.9" hidden="false" customHeight="false" outlineLevel="0" collapsed="false">
      <c r="A168" s="67"/>
      <c r="B168" s="67"/>
      <c r="C168" s="67"/>
      <c r="D168" s="64"/>
      <c r="E168" s="65"/>
      <c r="F168" s="66"/>
      <c r="G168" s="67"/>
      <c r="H168" s="68"/>
      <c r="I168" s="69"/>
      <c r="J168" s="69"/>
      <c r="K168" s="69"/>
      <c r="L168" s="69"/>
      <c r="M168" s="69"/>
      <c r="N168" s="69"/>
      <c r="O168" s="69"/>
      <c r="P168" s="69"/>
      <c r="Q168" s="51" t="n">
        <f aca="false">H168*1+I168*1+J168*1+K168*2+L168*1+M168*0.5+N168*0.5+O168*0.5+P168*0.5</f>
        <v>0</v>
      </c>
      <c r="R168" s="70"/>
      <c r="S168" s="71"/>
      <c r="T168" s="71"/>
      <c r="U168" s="71"/>
      <c r="V168" s="71"/>
      <c r="W168" s="71"/>
      <c r="X168" s="71"/>
      <c r="Y168" s="71"/>
      <c r="Z168" s="72"/>
      <c r="AA168" s="73"/>
      <c r="AB168" s="74"/>
      <c r="AC168" s="74"/>
      <c r="AD168" s="74"/>
      <c r="AE168" s="74"/>
      <c r="AF168" s="74"/>
      <c r="AG168" s="74"/>
      <c r="AH168" s="74"/>
      <c r="AI168" s="75"/>
      <c r="AJ168" s="76" t="n">
        <f aca="false">H168-(R168+AA168)</f>
        <v>0</v>
      </c>
      <c r="AK168" s="77" t="n">
        <f aca="false">I168-(S168+AB168)</f>
        <v>0</v>
      </c>
      <c r="AL168" s="77" t="n">
        <f aca="false">J168-(T168+AC168)</f>
        <v>0</v>
      </c>
      <c r="AM168" s="77" t="n">
        <f aca="false">K168-(U168+AD168)</f>
        <v>0</v>
      </c>
      <c r="AN168" s="77" t="n">
        <f aca="false">L168-(V168+AE168)</f>
        <v>0</v>
      </c>
      <c r="AO168" s="77" t="n">
        <f aca="false">M168-(W168+AF168)</f>
        <v>0</v>
      </c>
      <c r="AP168" s="77" t="n">
        <f aca="false">N168-(X168+AG168)</f>
        <v>0</v>
      </c>
      <c r="AQ168" s="77" t="n">
        <f aca="false">O168-(Y168+AH168)</f>
        <v>0</v>
      </c>
      <c r="AR168" s="77" t="n">
        <f aca="false">P168-(Z168+AI168)</f>
        <v>0</v>
      </c>
      <c r="AS168" s="60" t="n">
        <f aca="false">(AA168+AB168+AC168)*0.05+(AD168+AE168)*0.2+(AF168+AG168+AH168+AI168)*0.05+(AJ168+AK168+AL168+AN168)*1+AM168*2+(AO168+AP168+AQ168+AR168)*0.5</f>
        <v>0</v>
      </c>
      <c r="AT168" s="78" t="s">
        <v>207</v>
      </c>
    </row>
    <row r="169" customFormat="false" ht="14.9" hidden="false" customHeight="false" outlineLevel="0" collapsed="false">
      <c r="A169" s="67"/>
      <c r="B169" s="67"/>
      <c r="C169" s="67"/>
      <c r="D169" s="64"/>
      <c r="E169" s="65"/>
      <c r="F169" s="66"/>
      <c r="G169" s="67"/>
      <c r="H169" s="68"/>
      <c r="I169" s="69"/>
      <c r="J169" s="69"/>
      <c r="K169" s="69"/>
      <c r="L169" s="69"/>
      <c r="M169" s="69"/>
      <c r="N169" s="69"/>
      <c r="O169" s="69"/>
      <c r="P169" s="69"/>
      <c r="Q169" s="51" t="n">
        <f aca="false">H169*1+I169*1+J169*1+K169*2+L169*1+M169*0.5+N169*0.5+O169*0.5+P169*0.5</f>
        <v>0</v>
      </c>
      <c r="R169" s="70"/>
      <c r="S169" s="71"/>
      <c r="T169" s="71"/>
      <c r="U169" s="71"/>
      <c r="V169" s="71"/>
      <c r="W169" s="71"/>
      <c r="X169" s="71"/>
      <c r="Y169" s="71"/>
      <c r="Z169" s="72"/>
      <c r="AA169" s="73"/>
      <c r="AB169" s="74"/>
      <c r="AC169" s="74"/>
      <c r="AD169" s="74"/>
      <c r="AE169" s="74"/>
      <c r="AF169" s="74"/>
      <c r="AG169" s="74"/>
      <c r="AH169" s="74"/>
      <c r="AI169" s="75"/>
      <c r="AJ169" s="76" t="n">
        <f aca="false">H169-(R169+AA169)</f>
        <v>0</v>
      </c>
      <c r="AK169" s="77" t="n">
        <f aca="false">I169-(S169+AB169)</f>
        <v>0</v>
      </c>
      <c r="AL169" s="77" t="n">
        <f aca="false">J169-(T169+AC169)</f>
        <v>0</v>
      </c>
      <c r="AM169" s="77" t="n">
        <f aca="false">K169-(U169+AD169)</f>
        <v>0</v>
      </c>
      <c r="AN169" s="77" t="n">
        <f aca="false">L169-(V169+AE169)</f>
        <v>0</v>
      </c>
      <c r="AO169" s="77" t="n">
        <f aca="false">M169-(W169+AF169)</f>
        <v>0</v>
      </c>
      <c r="AP169" s="77" t="n">
        <f aca="false">N169-(X169+AG169)</f>
        <v>0</v>
      </c>
      <c r="AQ169" s="77" t="n">
        <f aca="false">O169-(Y169+AH169)</f>
        <v>0</v>
      </c>
      <c r="AR169" s="77" t="n">
        <f aca="false">P169-(Z169+AI169)</f>
        <v>0</v>
      </c>
      <c r="AS169" s="60" t="n">
        <f aca="false">(AA169+AB169+AC169)*0.05+(AD169+AE169)*0.2+(AF169+AG169+AH169+AI169)*0.05+(AJ169+AK169+AL169+AN169)*1+AM169*2+(AO169+AP169+AQ169+AR169)*0.5</f>
        <v>0</v>
      </c>
      <c r="AT169" s="78" t="s">
        <v>208</v>
      </c>
    </row>
    <row r="170" customFormat="false" ht="14.9" hidden="false" customHeight="false" outlineLevel="0" collapsed="false">
      <c r="A170" s="67"/>
      <c r="B170" s="67"/>
      <c r="C170" s="67"/>
      <c r="D170" s="64"/>
      <c r="E170" s="65"/>
      <c r="F170" s="66"/>
      <c r="G170" s="67"/>
      <c r="H170" s="68"/>
      <c r="I170" s="69"/>
      <c r="J170" s="69"/>
      <c r="K170" s="69"/>
      <c r="L170" s="69"/>
      <c r="M170" s="69"/>
      <c r="N170" s="69"/>
      <c r="O170" s="69"/>
      <c r="P170" s="69"/>
      <c r="Q170" s="51" t="n">
        <f aca="false">H170*1+I170*1+J170*1+K170*2+L170*1+M170*0.5+N170*0.5+O170*0.5+P170*0.5</f>
        <v>0</v>
      </c>
      <c r="R170" s="70"/>
      <c r="S170" s="71"/>
      <c r="T170" s="71"/>
      <c r="U170" s="71"/>
      <c r="V170" s="71"/>
      <c r="W170" s="71"/>
      <c r="X170" s="71"/>
      <c r="Y170" s="71"/>
      <c r="Z170" s="72"/>
      <c r="AA170" s="73"/>
      <c r="AB170" s="74"/>
      <c r="AC170" s="74"/>
      <c r="AD170" s="74"/>
      <c r="AE170" s="74"/>
      <c r="AF170" s="74"/>
      <c r="AG170" s="74"/>
      <c r="AH170" s="74"/>
      <c r="AI170" s="75"/>
      <c r="AJ170" s="76" t="n">
        <f aca="false">H170-(R170+AA170)</f>
        <v>0</v>
      </c>
      <c r="AK170" s="77" t="n">
        <f aca="false">I170-(S170+AB170)</f>
        <v>0</v>
      </c>
      <c r="AL170" s="77" t="n">
        <f aca="false">J170-(T170+AC170)</f>
        <v>0</v>
      </c>
      <c r="AM170" s="77" t="n">
        <f aca="false">K170-(U170+AD170)</f>
        <v>0</v>
      </c>
      <c r="AN170" s="77" t="n">
        <f aca="false">L170-(V170+AE170)</f>
        <v>0</v>
      </c>
      <c r="AO170" s="77" t="n">
        <f aca="false">M170-(W170+AF170)</f>
        <v>0</v>
      </c>
      <c r="AP170" s="77" t="n">
        <f aca="false">N170-(X170+AG170)</f>
        <v>0</v>
      </c>
      <c r="AQ170" s="77" t="n">
        <f aca="false">O170-(Y170+AH170)</f>
        <v>0</v>
      </c>
      <c r="AR170" s="77" t="n">
        <f aca="false">P170-(Z170+AI170)</f>
        <v>0</v>
      </c>
      <c r="AS170" s="60" t="n">
        <f aca="false">(AA170+AB170+AC170)*0.05+(AD170+AE170)*0.2+(AF170+AG170+AH170+AI170)*0.05+(AJ170+AK170+AL170+AN170)*1+AM170*2+(AO170+AP170+AQ170+AR170)*0.5</f>
        <v>0</v>
      </c>
      <c r="AT170" s="78" t="s">
        <v>209</v>
      </c>
    </row>
    <row r="171" customFormat="false" ht="14.9" hidden="false" customHeight="false" outlineLevel="0" collapsed="false">
      <c r="A171" s="67"/>
      <c r="B171" s="67"/>
      <c r="C171" s="67"/>
      <c r="D171" s="64"/>
      <c r="E171" s="65"/>
      <c r="F171" s="66"/>
      <c r="G171" s="67"/>
      <c r="H171" s="68"/>
      <c r="I171" s="69"/>
      <c r="J171" s="69"/>
      <c r="K171" s="69"/>
      <c r="L171" s="69"/>
      <c r="M171" s="69"/>
      <c r="N171" s="69"/>
      <c r="O171" s="69"/>
      <c r="P171" s="69"/>
      <c r="Q171" s="51" t="n">
        <f aca="false">H171*1+I171*1+J171*1+K171*2+L171*1+M171*0.5+N171*0.5+O171*0.5+P171*0.5</f>
        <v>0</v>
      </c>
      <c r="R171" s="70"/>
      <c r="S171" s="71"/>
      <c r="T171" s="71"/>
      <c r="U171" s="71"/>
      <c r="V171" s="71"/>
      <c r="W171" s="71"/>
      <c r="X171" s="71"/>
      <c r="Y171" s="71"/>
      <c r="Z171" s="72"/>
      <c r="AA171" s="73"/>
      <c r="AB171" s="74"/>
      <c r="AC171" s="74"/>
      <c r="AD171" s="74"/>
      <c r="AE171" s="74"/>
      <c r="AF171" s="74"/>
      <c r="AG171" s="74"/>
      <c r="AH171" s="74"/>
      <c r="AI171" s="75"/>
      <c r="AJ171" s="76" t="n">
        <f aca="false">H171-(R171+AA171)</f>
        <v>0</v>
      </c>
      <c r="AK171" s="77" t="n">
        <f aca="false">I171-(S171+AB171)</f>
        <v>0</v>
      </c>
      <c r="AL171" s="77" t="n">
        <f aca="false">J171-(T171+AC171)</f>
        <v>0</v>
      </c>
      <c r="AM171" s="77" t="n">
        <f aca="false">K171-(U171+AD171)</f>
        <v>0</v>
      </c>
      <c r="AN171" s="77" t="n">
        <f aca="false">L171-(V171+AE171)</f>
        <v>0</v>
      </c>
      <c r="AO171" s="77" t="n">
        <f aca="false">M171-(W171+AF171)</f>
        <v>0</v>
      </c>
      <c r="AP171" s="77" t="n">
        <f aca="false">N171-(X171+AG171)</f>
        <v>0</v>
      </c>
      <c r="AQ171" s="77" t="n">
        <f aca="false">O171-(Y171+AH171)</f>
        <v>0</v>
      </c>
      <c r="AR171" s="77" t="n">
        <f aca="false">P171-(Z171+AI171)</f>
        <v>0</v>
      </c>
      <c r="AS171" s="60" t="n">
        <f aca="false">(AA171+AB171+AC171)*0.05+(AD171+AE171)*0.2+(AF171+AG171+AH171+AI171)*0.05+(AJ171+AK171+AL171+AN171)*1+AM171*2+(AO171+AP171+AQ171+AR171)*0.5</f>
        <v>0</v>
      </c>
      <c r="AT171" s="78" t="s">
        <v>210</v>
      </c>
    </row>
    <row r="172" customFormat="false" ht="14.9" hidden="false" customHeight="false" outlineLevel="0" collapsed="false">
      <c r="A172" s="67"/>
      <c r="B172" s="67"/>
      <c r="C172" s="67"/>
      <c r="D172" s="64"/>
      <c r="E172" s="65"/>
      <c r="F172" s="66"/>
      <c r="G172" s="67"/>
      <c r="H172" s="68"/>
      <c r="I172" s="69"/>
      <c r="J172" s="69"/>
      <c r="K172" s="69"/>
      <c r="L172" s="69"/>
      <c r="M172" s="69"/>
      <c r="N172" s="69"/>
      <c r="O172" s="69"/>
      <c r="P172" s="69"/>
      <c r="Q172" s="51" t="n">
        <f aca="false">H172*1+I172*1+J172*1+K172*2+L172*1+M172*0.5+N172*0.5+O172*0.5+P172*0.5</f>
        <v>0</v>
      </c>
      <c r="R172" s="70"/>
      <c r="S172" s="71"/>
      <c r="T172" s="71"/>
      <c r="U172" s="71"/>
      <c r="V172" s="71"/>
      <c r="W172" s="71"/>
      <c r="X172" s="71"/>
      <c r="Y172" s="71"/>
      <c r="Z172" s="72"/>
      <c r="AA172" s="73"/>
      <c r="AB172" s="74"/>
      <c r="AC172" s="74"/>
      <c r="AD172" s="74"/>
      <c r="AE172" s="74"/>
      <c r="AF172" s="74"/>
      <c r="AG172" s="74"/>
      <c r="AH172" s="74"/>
      <c r="AI172" s="75"/>
      <c r="AJ172" s="76" t="n">
        <f aca="false">H172-(R172+AA172)</f>
        <v>0</v>
      </c>
      <c r="AK172" s="77" t="n">
        <f aca="false">I172-(S172+AB172)</f>
        <v>0</v>
      </c>
      <c r="AL172" s="77" t="n">
        <f aca="false">J172-(T172+AC172)</f>
        <v>0</v>
      </c>
      <c r="AM172" s="77" t="n">
        <f aca="false">K172-(U172+AD172)</f>
        <v>0</v>
      </c>
      <c r="AN172" s="77" t="n">
        <f aca="false">L172-(V172+AE172)</f>
        <v>0</v>
      </c>
      <c r="AO172" s="77" t="n">
        <f aca="false">M172-(W172+AF172)</f>
        <v>0</v>
      </c>
      <c r="AP172" s="77" t="n">
        <f aca="false">N172-(X172+AG172)</f>
        <v>0</v>
      </c>
      <c r="AQ172" s="77" t="n">
        <f aca="false">O172-(Y172+AH172)</f>
        <v>0</v>
      </c>
      <c r="AR172" s="77" t="n">
        <f aca="false">P172-(Z172+AI172)</f>
        <v>0</v>
      </c>
      <c r="AS172" s="60" t="n">
        <f aca="false">(AA172+AB172+AC172)*0.05+(AD172+AE172)*0.2+(AF172+AG172+AH172+AI172)*0.05+(AJ172+AK172+AL172+AN172)*1+AM172*2+(AO172+AP172+AQ172+AR172)*0.5</f>
        <v>0</v>
      </c>
      <c r="AT172" s="78" t="s">
        <v>211</v>
      </c>
    </row>
    <row r="173" customFormat="false" ht="14.9" hidden="false" customHeight="false" outlineLevel="0" collapsed="false">
      <c r="A173" s="67"/>
      <c r="B173" s="67"/>
      <c r="C173" s="67"/>
      <c r="D173" s="64"/>
      <c r="E173" s="65"/>
      <c r="F173" s="66"/>
      <c r="G173" s="67"/>
      <c r="H173" s="68"/>
      <c r="I173" s="69"/>
      <c r="J173" s="69"/>
      <c r="K173" s="69"/>
      <c r="L173" s="69"/>
      <c r="M173" s="69"/>
      <c r="N173" s="69"/>
      <c r="O173" s="69"/>
      <c r="P173" s="69"/>
      <c r="Q173" s="51" t="n">
        <f aca="false">H173*1+I173*1+J173*1+K173*2+L173*1+M173*0.5+N173*0.5+O173*0.5+P173*0.5</f>
        <v>0</v>
      </c>
      <c r="R173" s="70"/>
      <c r="S173" s="71"/>
      <c r="T173" s="71"/>
      <c r="U173" s="71"/>
      <c r="V173" s="71"/>
      <c r="W173" s="71"/>
      <c r="X173" s="71"/>
      <c r="Y173" s="71"/>
      <c r="Z173" s="72"/>
      <c r="AA173" s="73"/>
      <c r="AB173" s="74"/>
      <c r="AC173" s="74"/>
      <c r="AD173" s="74"/>
      <c r="AE173" s="74"/>
      <c r="AF173" s="74"/>
      <c r="AG173" s="74"/>
      <c r="AH173" s="74"/>
      <c r="AI173" s="75"/>
      <c r="AJ173" s="76" t="n">
        <f aca="false">H173-(R173+AA173)</f>
        <v>0</v>
      </c>
      <c r="AK173" s="77" t="n">
        <f aca="false">I173-(S173+AB173)</f>
        <v>0</v>
      </c>
      <c r="AL173" s="77" t="n">
        <f aca="false">J173-(T173+AC173)</f>
        <v>0</v>
      </c>
      <c r="AM173" s="77" t="n">
        <f aca="false">K173-(U173+AD173)</f>
        <v>0</v>
      </c>
      <c r="AN173" s="77" t="n">
        <f aca="false">L173-(V173+AE173)</f>
        <v>0</v>
      </c>
      <c r="AO173" s="77" t="n">
        <f aca="false">M173-(W173+AF173)</f>
        <v>0</v>
      </c>
      <c r="AP173" s="77" t="n">
        <f aca="false">N173-(X173+AG173)</f>
        <v>0</v>
      </c>
      <c r="AQ173" s="77" t="n">
        <f aca="false">O173-(Y173+AH173)</f>
        <v>0</v>
      </c>
      <c r="AR173" s="77" t="n">
        <f aca="false">P173-(Z173+AI173)</f>
        <v>0</v>
      </c>
      <c r="AS173" s="60" t="n">
        <f aca="false">(AA173+AB173+AC173)*0.05+(AD173+AE173)*0.2+(AF173+AG173+AH173+AI173)*0.05+(AJ173+AK173+AL173+AN173)*1+AM173*2+(AO173+AP173+AQ173+AR173)*0.5</f>
        <v>0</v>
      </c>
      <c r="AT173" s="78" t="s">
        <v>212</v>
      </c>
    </row>
    <row r="174" customFormat="false" ht="14.9" hidden="false" customHeight="false" outlineLevel="0" collapsed="false">
      <c r="A174" s="67"/>
      <c r="B174" s="67"/>
      <c r="C174" s="67"/>
      <c r="D174" s="64"/>
      <c r="E174" s="65"/>
      <c r="F174" s="66"/>
      <c r="G174" s="67"/>
      <c r="H174" s="68"/>
      <c r="I174" s="69"/>
      <c r="J174" s="69"/>
      <c r="K174" s="69"/>
      <c r="L174" s="69"/>
      <c r="M174" s="69"/>
      <c r="N174" s="69"/>
      <c r="O174" s="69"/>
      <c r="P174" s="69"/>
      <c r="Q174" s="51" t="n">
        <f aca="false">H174*1+I174*1+J174*1+K174*2+L174*1+M174*0.5+N174*0.5+O174*0.5+P174*0.5</f>
        <v>0</v>
      </c>
      <c r="R174" s="70"/>
      <c r="S174" s="71"/>
      <c r="T174" s="71"/>
      <c r="U174" s="71"/>
      <c r="V174" s="71"/>
      <c r="W174" s="71"/>
      <c r="X174" s="71"/>
      <c r="Y174" s="71"/>
      <c r="Z174" s="72"/>
      <c r="AA174" s="73"/>
      <c r="AB174" s="74"/>
      <c r="AC174" s="74"/>
      <c r="AD174" s="74"/>
      <c r="AE174" s="74"/>
      <c r="AF174" s="74"/>
      <c r="AG174" s="74"/>
      <c r="AH174" s="74"/>
      <c r="AI174" s="75"/>
      <c r="AJ174" s="76" t="n">
        <f aca="false">H174-(R174+AA174)</f>
        <v>0</v>
      </c>
      <c r="AK174" s="77" t="n">
        <f aca="false">I174-(S174+AB174)</f>
        <v>0</v>
      </c>
      <c r="AL174" s="77" t="n">
        <f aca="false">J174-(T174+AC174)</f>
        <v>0</v>
      </c>
      <c r="AM174" s="77" t="n">
        <f aca="false">K174-(U174+AD174)</f>
        <v>0</v>
      </c>
      <c r="AN174" s="77" t="n">
        <f aca="false">L174-(V174+AE174)</f>
        <v>0</v>
      </c>
      <c r="AO174" s="77" t="n">
        <f aca="false">M174-(W174+AF174)</f>
        <v>0</v>
      </c>
      <c r="AP174" s="77" t="n">
        <f aca="false">N174-(X174+AG174)</f>
        <v>0</v>
      </c>
      <c r="AQ174" s="77" t="n">
        <f aca="false">O174-(Y174+AH174)</f>
        <v>0</v>
      </c>
      <c r="AR174" s="77" t="n">
        <f aca="false">P174-(Z174+AI174)</f>
        <v>0</v>
      </c>
      <c r="AS174" s="60" t="n">
        <f aca="false">(AA174+AB174+AC174)*0.05+(AD174+AE174)*0.2+(AF174+AG174+AH174+AI174)*0.05+(AJ174+AK174+AL174+AN174)*1+AM174*2+(AO174+AP174+AQ174+AR174)*0.5</f>
        <v>0</v>
      </c>
      <c r="AT174" s="78" t="s">
        <v>213</v>
      </c>
    </row>
    <row r="175" customFormat="false" ht="14.9" hidden="false" customHeight="false" outlineLevel="0" collapsed="false">
      <c r="A175" s="67"/>
      <c r="B175" s="67"/>
      <c r="C175" s="67"/>
      <c r="D175" s="64"/>
      <c r="E175" s="65"/>
      <c r="F175" s="66"/>
      <c r="G175" s="67"/>
      <c r="H175" s="68"/>
      <c r="I175" s="69"/>
      <c r="J175" s="69"/>
      <c r="K175" s="69"/>
      <c r="L175" s="69"/>
      <c r="M175" s="69"/>
      <c r="N175" s="69"/>
      <c r="O175" s="69"/>
      <c r="P175" s="69"/>
      <c r="Q175" s="51" t="n">
        <f aca="false">H175*1+I175*1+J175*1+K175*2+L175*1+M175*0.5+N175*0.5+O175*0.5+P175*0.5</f>
        <v>0</v>
      </c>
      <c r="R175" s="70"/>
      <c r="S175" s="71"/>
      <c r="T175" s="71"/>
      <c r="U175" s="71"/>
      <c r="V175" s="71"/>
      <c r="W175" s="71"/>
      <c r="X175" s="71"/>
      <c r="Y175" s="71"/>
      <c r="Z175" s="72"/>
      <c r="AA175" s="73"/>
      <c r="AB175" s="74"/>
      <c r="AC175" s="74"/>
      <c r="AD175" s="74"/>
      <c r="AE175" s="74"/>
      <c r="AF175" s="74"/>
      <c r="AG175" s="74"/>
      <c r="AH175" s="74"/>
      <c r="AI175" s="75"/>
      <c r="AJ175" s="76" t="n">
        <f aca="false">H175-(R175+AA175)</f>
        <v>0</v>
      </c>
      <c r="AK175" s="77" t="n">
        <f aca="false">I175-(S175+AB175)</f>
        <v>0</v>
      </c>
      <c r="AL175" s="77" t="n">
        <f aca="false">J175-(T175+AC175)</f>
        <v>0</v>
      </c>
      <c r="AM175" s="77" t="n">
        <f aca="false">K175-(U175+AD175)</f>
        <v>0</v>
      </c>
      <c r="AN175" s="77" t="n">
        <f aca="false">L175-(V175+AE175)</f>
        <v>0</v>
      </c>
      <c r="AO175" s="77" t="n">
        <f aca="false">M175-(W175+AF175)</f>
        <v>0</v>
      </c>
      <c r="AP175" s="77" t="n">
        <f aca="false">N175-(X175+AG175)</f>
        <v>0</v>
      </c>
      <c r="AQ175" s="77" t="n">
        <f aca="false">O175-(Y175+AH175)</f>
        <v>0</v>
      </c>
      <c r="AR175" s="77" t="n">
        <f aca="false">P175-(Z175+AI175)</f>
        <v>0</v>
      </c>
      <c r="AS175" s="60" t="n">
        <f aca="false">(AA175+AB175+AC175)*0.05+(AD175+AE175)*0.2+(AF175+AG175+AH175+AI175)*0.05+(AJ175+AK175+AL175+AN175)*1+AM175*2+(AO175+AP175+AQ175+AR175)*0.5</f>
        <v>0</v>
      </c>
      <c r="AT175" s="78" t="s">
        <v>214</v>
      </c>
    </row>
    <row r="176" customFormat="false" ht="14.9" hidden="false" customHeight="false" outlineLevel="0" collapsed="false">
      <c r="A176" s="67"/>
      <c r="B176" s="67"/>
      <c r="C176" s="67"/>
      <c r="D176" s="64"/>
      <c r="E176" s="65"/>
      <c r="F176" s="66"/>
      <c r="G176" s="67"/>
      <c r="H176" s="68"/>
      <c r="I176" s="69"/>
      <c r="J176" s="69"/>
      <c r="K176" s="69"/>
      <c r="L176" s="69"/>
      <c r="M176" s="69"/>
      <c r="N176" s="69"/>
      <c r="O176" s="69"/>
      <c r="P176" s="69"/>
      <c r="Q176" s="51" t="n">
        <f aca="false">H176*1+I176*1+J176*1+K176*2+L176*1+M176*0.5+N176*0.5+O176*0.5+P176*0.5</f>
        <v>0</v>
      </c>
      <c r="R176" s="70"/>
      <c r="S176" s="71"/>
      <c r="T176" s="71"/>
      <c r="U176" s="71"/>
      <c r="V176" s="71"/>
      <c r="W176" s="71"/>
      <c r="X176" s="71"/>
      <c r="Y176" s="71"/>
      <c r="Z176" s="72"/>
      <c r="AA176" s="73"/>
      <c r="AB176" s="74"/>
      <c r="AC176" s="74"/>
      <c r="AD176" s="74"/>
      <c r="AE176" s="74"/>
      <c r="AF176" s="74"/>
      <c r="AG176" s="74"/>
      <c r="AH176" s="74"/>
      <c r="AI176" s="75"/>
      <c r="AJ176" s="76" t="n">
        <f aca="false">H176-(R176+AA176)</f>
        <v>0</v>
      </c>
      <c r="AK176" s="77" t="n">
        <f aca="false">I176-(S176+AB176)</f>
        <v>0</v>
      </c>
      <c r="AL176" s="77" t="n">
        <f aca="false">J176-(T176+AC176)</f>
        <v>0</v>
      </c>
      <c r="AM176" s="77" t="n">
        <f aca="false">K176-(U176+AD176)</f>
        <v>0</v>
      </c>
      <c r="AN176" s="77" t="n">
        <f aca="false">L176-(V176+AE176)</f>
        <v>0</v>
      </c>
      <c r="AO176" s="77" t="n">
        <f aca="false">M176-(W176+AF176)</f>
        <v>0</v>
      </c>
      <c r="AP176" s="77" t="n">
        <f aca="false">N176-(X176+AG176)</f>
        <v>0</v>
      </c>
      <c r="AQ176" s="77" t="n">
        <f aca="false">O176-(Y176+AH176)</f>
        <v>0</v>
      </c>
      <c r="AR176" s="77" t="n">
        <f aca="false">P176-(Z176+AI176)</f>
        <v>0</v>
      </c>
      <c r="AS176" s="60" t="n">
        <f aca="false">(AA176+AB176+AC176)*0.05+(AD176+AE176)*0.2+(AF176+AG176+AH176+AI176)*0.05+(AJ176+AK176+AL176+AN176)*1+AM176*2+(AO176+AP176+AQ176+AR176)*0.5</f>
        <v>0</v>
      </c>
      <c r="AT176" s="78" t="s">
        <v>215</v>
      </c>
    </row>
    <row r="177" customFormat="false" ht="14.9" hidden="false" customHeight="false" outlineLevel="0" collapsed="false">
      <c r="A177" s="67"/>
      <c r="B177" s="67"/>
      <c r="C177" s="67"/>
      <c r="D177" s="64"/>
      <c r="E177" s="65"/>
      <c r="F177" s="66"/>
      <c r="G177" s="67"/>
      <c r="H177" s="68"/>
      <c r="I177" s="69"/>
      <c r="J177" s="69"/>
      <c r="K177" s="69"/>
      <c r="L177" s="69"/>
      <c r="M177" s="69"/>
      <c r="N177" s="69"/>
      <c r="O177" s="69"/>
      <c r="P177" s="69"/>
      <c r="Q177" s="51" t="n">
        <f aca="false">H177*1+I177*1+J177*1+K177*2+L177*1+M177*0.5+N177*0.5+O177*0.5+P177*0.5</f>
        <v>0</v>
      </c>
      <c r="R177" s="70"/>
      <c r="S177" s="71"/>
      <c r="T177" s="71"/>
      <c r="U177" s="71"/>
      <c r="V177" s="71"/>
      <c r="W177" s="71"/>
      <c r="X177" s="71"/>
      <c r="Y177" s="71"/>
      <c r="Z177" s="72"/>
      <c r="AA177" s="73"/>
      <c r="AB177" s="74"/>
      <c r="AC177" s="74"/>
      <c r="AD177" s="74"/>
      <c r="AE177" s="74"/>
      <c r="AF177" s="74"/>
      <c r="AG177" s="74"/>
      <c r="AH177" s="74"/>
      <c r="AI177" s="75"/>
      <c r="AJ177" s="76" t="n">
        <f aca="false">H177-(R177+AA177)</f>
        <v>0</v>
      </c>
      <c r="AK177" s="77" t="n">
        <f aca="false">I177-(S177+AB177)</f>
        <v>0</v>
      </c>
      <c r="AL177" s="77" t="n">
        <f aca="false">J177-(T177+AC177)</f>
        <v>0</v>
      </c>
      <c r="AM177" s="77" t="n">
        <f aca="false">K177-(U177+AD177)</f>
        <v>0</v>
      </c>
      <c r="AN177" s="77" t="n">
        <f aca="false">L177-(V177+AE177)</f>
        <v>0</v>
      </c>
      <c r="AO177" s="77" t="n">
        <f aca="false">M177-(W177+AF177)</f>
        <v>0</v>
      </c>
      <c r="AP177" s="77" t="n">
        <f aca="false">N177-(X177+AG177)</f>
        <v>0</v>
      </c>
      <c r="AQ177" s="77" t="n">
        <f aca="false">O177-(Y177+AH177)</f>
        <v>0</v>
      </c>
      <c r="AR177" s="77" t="n">
        <f aca="false">P177-(Z177+AI177)</f>
        <v>0</v>
      </c>
      <c r="AS177" s="60" t="n">
        <f aca="false">(AA177+AB177+AC177)*0.05+(AD177+AE177)*0.2+(AF177+AG177+AH177+AI177)*0.05+(AJ177+AK177+AL177+AN177)*1+AM177*2+(AO177+AP177+AQ177+AR177)*0.5</f>
        <v>0</v>
      </c>
      <c r="AT177" s="78" t="s">
        <v>216</v>
      </c>
    </row>
    <row r="178" customFormat="false" ht="14.9" hidden="false" customHeight="false" outlineLevel="0" collapsed="false">
      <c r="A178" s="67"/>
      <c r="B178" s="67"/>
      <c r="C178" s="67"/>
      <c r="D178" s="64"/>
      <c r="E178" s="65"/>
      <c r="F178" s="66"/>
      <c r="G178" s="67"/>
      <c r="H178" s="68"/>
      <c r="I178" s="69"/>
      <c r="J178" s="69"/>
      <c r="K178" s="69"/>
      <c r="L178" s="69"/>
      <c r="M178" s="69"/>
      <c r="N178" s="69"/>
      <c r="O178" s="69"/>
      <c r="P178" s="69"/>
      <c r="Q178" s="51" t="n">
        <f aca="false">H178*1+I178*1+J178*1+K178*2+L178*1+M178*0.5+N178*0.5+O178*0.5+P178*0.5</f>
        <v>0</v>
      </c>
      <c r="R178" s="70"/>
      <c r="S178" s="71"/>
      <c r="T178" s="71"/>
      <c r="U178" s="71"/>
      <c r="V178" s="71"/>
      <c r="W178" s="71"/>
      <c r="X178" s="71"/>
      <c r="Y178" s="71"/>
      <c r="Z178" s="72"/>
      <c r="AA178" s="73"/>
      <c r="AB178" s="74"/>
      <c r="AC178" s="74"/>
      <c r="AD178" s="74"/>
      <c r="AE178" s="74"/>
      <c r="AF178" s="74"/>
      <c r="AG178" s="74"/>
      <c r="AH178" s="74"/>
      <c r="AI178" s="75"/>
      <c r="AJ178" s="76" t="n">
        <f aca="false">H178-(R178+AA178)</f>
        <v>0</v>
      </c>
      <c r="AK178" s="77" t="n">
        <f aca="false">I178-(S178+AB178)</f>
        <v>0</v>
      </c>
      <c r="AL178" s="77" t="n">
        <f aca="false">J178-(T178+AC178)</f>
        <v>0</v>
      </c>
      <c r="AM178" s="77" t="n">
        <f aca="false">K178-(U178+AD178)</f>
        <v>0</v>
      </c>
      <c r="AN178" s="77" t="n">
        <f aca="false">L178-(V178+AE178)</f>
        <v>0</v>
      </c>
      <c r="AO178" s="77" t="n">
        <f aca="false">M178-(W178+AF178)</f>
        <v>0</v>
      </c>
      <c r="AP178" s="77" t="n">
        <f aca="false">N178-(X178+AG178)</f>
        <v>0</v>
      </c>
      <c r="AQ178" s="77" t="n">
        <f aca="false">O178-(Y178+AH178)</f>
        <v>0</v>
      </c>
      <c r="AR178" s="77" t="n">
        <f aca="false">P178-(Z178+AI178)</f>
        <v>0</v>
      </c>
      <c r="AS178" s="60" t="n">
        <f aca="false">(AA178+AB178+AC178)*0.05+(AD178+AE178)*0.2+(AF178+AG178+AH178+AI178)*0.05+(AJ178+AK178+AL178+AN178)*1+AM178*2+(AO178+AP178+AQ178+AR178)*0.5</f>
        <v>0</v>
      </c>
      <c r="AT178" s="78" t="s">
        <v>217</v>
      </c>
    </row>
    <row r="179" customFormat="false" ht="14.9" hidden="false" customHeight="false" outlineLevel="0" collapsed="false">
      <c r="A179" s="67"/>
      <c r="B179" s="67"/>
      <c r="C179" s="67"/>
      <c r="D179" s="64"/>
      <c r="E179" s="65"/>
      <c r="F179" s="66"/>
      <c r="G179" s="67"/>
      <c r="H179" s="68"/>
      <c r="I179" s="69"/>
      <c r="J179" s="69"/>
      <c r="K179" s="69"/>
      <c r="L179" s="69"/>
      <c r="M179" s="69"/>
      <c r="N179" s="69"/>
      <c r="O179" s="69"/>
      <c r="P179" s="69"/>
      <c r="Q179" s="51" t="n">
        <f aca="false">H179*1+I179*1+J179*1+K179*2+L179*1+M179*0.5+N179*0.5+O179*0.5+P179*0.5</f>
        <v>0</v>
      </c>
      <c r="R179" s="70"/>
      <c r="S179" s="71"/>
      <c r="T179" s="71"/>
      <c r="U179" s="71"/>
      <c r="V179" s="71"/>
      <c r="W179" s="71"/>
      <c r="X179" s="71"/>
      <c r="Y179" s="71"/>
      <c r="Z179" s="72"/>
      <c r="AA179" s="73"/>
      <c r="AB179" s="74"/>
      <c r="AC179" s="74"/>
      <c r="AD179" s="74"/>
      <c r="AE179" s="74"/>
      <c r="AF179" s="74"/>
      <c r="AG179" s="74"/>
      <c r="AH179" s="74"/>
      <c r="AI179" s="75"/>
      <c r="AJ179" s="76" t="n">
        <f aca="false">H179-(R179+AA179)</f>
        <v>0</v>
      </c>
      <c r="AK179" s="77" t="n">
        <f aca="false">I179-(S179+AB179)</f>
        <v>0</v>
      </c>
      <c r="AL179" s="77" t="n">
        <f aca="false">J179-(T179+AC179)</f>
        <v>0</v>
      </c>
      <c r="AM179" s="77" t="n">
        <f aca="false">K179-(U179+AD179)</f>
        <v>0</v>
      </c>
      <c r="AN179" s="77" t="n">
        <f aca="false">L179-(V179+AE179)</f>
        <v>0</v>
      </c>
      <c r="AO179" s="77" t="n">
        <f aca="false">M179-(W179+AF179)</f>
        <v>0</v>
      </c>
      <c r="AP179" s="77" t="n">
        <f aca="false">N179-(X179+AG179)</f>
        <v>0</v>
      </c>
      <c r="AQ179" s="77" t="n">
        <f aca="false">O179-(Y179+AH179)</f>
        <v>0</v>
      </c>
      <c r="AR179" s="77" t="n">
        <f aca="false">P179-(Z179+AI179)</f>
        <v>0</v>
      </c>
      <c r="AS179" s="60" t="n">
        <f aca="false">(AA179+AB179+AC179)*0.05+(AD179+AE179)*0.2+(AF179+AG179+AH179+AI179)*0.05+(AJ179+AK179+AL179+AN179)*1+AM179*2+(AO179+AP179+AQ179+AR179)*0.5</f>
        <v>0</v>
      </c>
      <c r="AT179" s="78" t="s">
        <v>218</v>
      </c>
    </row>
    <row r="180" customFormat="false" ht="14.9" hidden="false" customHeight="false" outlineLevel="0" collapsed="false">
      <c r="A180" s="67"/>
      <c r="B180" s="67"/>
      <c r="C180" s="67"/>
      <c r="D180" s="64"/>
      <c r="E180" s="65"/>
      <c r="F180" s="66"/>
      <c r="G180" s="67"/>
      <c r="H180" s="68"/>
      <c r="I180" s="69"/>
      <c r="J180" s="69"/>
      <c r="K180" s="69"/>
      <c r="L180" s="69"/>
      <c r="M180" s="69"/>
      <c r="N180" s="69"/>
      <c r="O180" s="69"/>
      <c r="P180" s="69"/>
      <c r="Q180" s="51" t="n">
        <f aca="false">H180*1+I180*1+J180*1+K180*2+L180*1+M180*0.5+N180*0.5+O180*0.5+P180*0.5</f>
        <v>0</v>
      </c>
      <c r="R180" s="70"/>
      <c r="S180" s="71"/>
      <c r="T180" s="71"/>
      <c r="U180" s="71"/>
      <c r="V180" s="71"/>
      <c r="W180" s="71"/>
      <c r="X180" s="71"/>
      <c r="Y180" s="71"/>
      <c r="Z180" s="72"/>
      <c r="AA180" s="73"/>
      <c r="AB180" s="74"/>
      <c r="AC180" s="74"/>
      <c r="AD180" s="74"/>
      <c r="AE180" s="74"/>
      <c r="AF180" s="74"/>
      <c r="AG180" s="74"/>
      <c r="AH180" s="74"/>
      <c r="AI180" s="75"/>
      <c r="AJ180" s="76" t="n">
        <f aca="false">H180-(R180+AA180)</f>
        <v>0</v>
      </c>
      <c r="AK180" s="77" t="n">
        <f aca="false">I180-(S180+AB180)</f>
        <v>0</v>
      </c>
      <c r="AL180" s="77" t="n">
        <f aca="false">J180-(T180+AC180)</f>
        <v>0</v>
      </c>
      <c r="AM180" s="77" t="n">
        <f aca="false">K180-(U180+AD180)</f>
        <v>0</v>
      </c>
      <c r="AN180" s="77" t="n">
        <f aca="false">L180-(V180+AE180)</f>
        <v>0</v>
      </c>
      <c r="AO180" s="77" t="n">
        <f aca="false">M180-(W180+AF180)</f>
        <v>0</v>
      </c>
      <c r="AP180" s="77" t="n">
        <f aca="false">N180-(X180+AG180)</f>
        <v>0</v>
      </c>
      <c r="AQ180" s="77" t="n">
        <f aca="false">O180-(Y180+AH180)</f>
        <v>0</v>
      </c>
      <c r="AR180" s="77" t="n">
        <f aca="false">P180-(Z180+AI180)</f>
        <v>0</v>
      </c>
      <c r="AS180" s="60" t="n">
        <f aca="false">(AA180+AB180+AC180)*0.05+(AD180+AE180)*0.2+(AF180+AG180+AH180+AI180)*0.05+(AJ180+AK180+AL180+AN180)*1+AM180*2+(AO180+AP180+AQ180+AR180)*0.5</f>
        <v>0</v>
      </c>
      <c r="AT180" s="78" t="s">
        <v>219</v>
      </c>
    </row>
    <row r="181" customFormat="false" ht="14.9" hidden="false" customHeight="false" outlineLevel="0" collapsed="false">
      <c r="A181" s="67"/>
      <c r="B181" s="67"/>
      <c r="C181" s="67"/>
      <c r="D181" s="64"/>
      <c r="E181" s="65"/>
      <c r="F181" s="66"/>
      <c r="G181" s="67"/>
      <c r="H181" s="68"/>
      <c r="I181" s="69"/>
      <c r="J181" s="69"/>
      <c r="K181" s="69"/>
      <c r="L181" s="69"/>
      <c r="M181" s="69"/>
      <c r="N181" s="69"/>
      <c r="O181" s="69"/>
      <c r="P181" s="69"/>
      <c r="Q181" s="51" t="n">
        <f aca="false">H181*1+I181*1+J181*1+K181*2+L181*1+M181*0.5+N181*0.5+O181*0.5+P181*0.5</f>
        <v>0</v>
      </c>
      <c r="R181" s="70"/>
      <c r="S181" s="71"/>
      <c r="T181" s="71"/>
      <c r="U181" s="71"/>
      <c r="V181" s="71"/>
      <c r="W181" s="71"/>
      <c r="X181" s="71"/>
      <c r="Y181" s="71"/>
      <c r="Z181" s="72"/>
      <c r="AA181" s="73"/>
      <c r="AB181" s="74"/>
      <c r="AC181" s="74"/>
      <c r="AD181" s="74"/>
      <c r="AE181" s="74"/>
      <c r="AF181" s="74"/>
      <c r="AG181" s="74"/>
      <c r="AH181" s="74"/>
      <c r="AI181" s="75"/>
      <c r="AJ181" s="76" t="n">
        <f aca="false">H181-(R181+AA181)</f>
        <v>0</v>
      </c>
      <c r="AK181" s="77" t="n">
        <f aca="false">I181-(S181+AB181)</f>
        <v>0</v>
      </c>
      <c r="AL181" s="77" t="n">
        <f aca="false">J181-(T181+AC181)</f>
        <v>0</v>
      </c>
      <c r="AM181" s="77" t="n">
        <f aca="false">K181-(U181+AD181)</f>
        <v>0</v>
      </c>
      <c r="AN181" s="77" t="n">
        <f aca="false">L181-(V181+AE181)</f>
        <v>0</v>
      </c>
      <c r="AO181" s="77" t="n">
        <f aca="false">M181-(W181+AF181)</f>
        <v>0</v>
      </c>
      <c r="AP181" s="77" t="n">
        <f aca="false">N181-(X181+AG181)</f>
        <v>0</v>
      </c>
      <c r="AQ181" s="77" t="n">
        <f aca="false">O181-(Y181+AH181)</f>
        <v>0</v>
      </c>
      <c r="AR181" s="77" t="n">
        <f aca="false">P181-(Z181+AI181)</f>
        <v>0</v>
      </c>
      <c r="AS181" s="60" t="n">
        <f aca="false">(AA181+AB181+AC181)*0.05+(AD181+AE181)*0.2+(AF181+AG181+AH181+AI181)*0.05+(AJ181+AK181+AL181+AN181)*1+AM181*2+(AO181+AP181+AQ181+AR181)*0.5</f>
        <v>0</v>
      </c>
      <c r="AT181" s="78" t="s">
        <v>220</v>
      </c>
    </row>
    <row r="182" customFormat="false" ht="14.9" hidden="false" customHeight="false" outlineLevel="0" collapsed="false">
      <c r="A182" s="67"/>
      <c r="B182" s="67"/>
      <c r="C182" s="67"/>
      <c r="D182" s="64"/>
      <c r="E182" s="65"/>
      <c r="F182" s="66"/>
      <c r="G182" s="67"/>
      <c r="H182" s="68"/>
      <c r="I182" s="69"/>
      <c r="J182" s="69"/>
      <c r="K182" s="69"/>
      <c r="L182" s="69"/>
      <c r="M182" s="69"/>
      <c r="N182" s="69"/>
      <c r="O182" s="69"/>
      <c r="P182" s="69"/>
      <c r="Q182" s="51" t="n">
        <f aca="false">H182*1+I182*1+J182*1+K182*2+L182*1+M182*0.5+N182*0.5+O182*0.5+P182*0.5</f>
        <v>0</v>
      </c>
      <c r="R182" s="70"/>
      <c r="S182" s="71"/>
      <c r="T182" s="71"/>
      <c r="U182" s="71"/>
      <c r="V182" s="71"/>
      <c r="W182" s="71"/>
      <c r="X182" s="71"/>
      <c r="Y182" s="71"/>
      <c r="Z182" s="72"/>
      <c r="AA182" s="73"/>
      <c r="AB182" s="74"/>
      <c r="AC182" s="74"/>
      <c r="AD182" s="74"/>
      <c r="AE182" s="74"/>
      <c r="AF182" s="74"/>
      <c r="AG182" s="74"/>
      <c r="AH182" s="74"/>
      <c r="AI182" s="75"/>
      <c r="AJ182" s="76" t="n">
        <f aca="false">H182-(R182+AA182)</f>
        <v>0</v>
      </c>
      <c r="AK182" s="77" t="n">
        <f aca="false">I182-(S182+AB182)</f>
        <v>0</v>
      </c>
      <c r="AL182" s="77" t="n">
        <f aca="false">J182-(T182+AC182)</f>
        <v>0</v>
      </c>
      <c r="AM182" s="77" t="n">
        <f aca="false">K182-(U182+AD182)</f>
        <v>0</v>
      </c>
      <c r="AN182" s="77" t="n">
        <f aca="false">L182-(V182+AE182)</f>
        <v>0</v>
      </c>
      <c r="AO182" s="77" t="n">
        <f aca="false">M182-(W182+AF182)</f>
        <v>0</v>
      </c>
      <c r="AP182" s="77" t="n">
        <f aca="false">N182-(X182+AG182)</f>
        <v>0</v>
      </c>
      <c r="AQ182" s="77" t="n">
        <f aca="false">O182-(Y182+AH182)</f>
        <v>0</v>
      </c>
      <c r="AR182" s="77" t="n">
        <f aca="false">P182-(Z182+AI182)</f>
        <v>0</v>
      </c>
      <c r="AS182" s="60" t="n">
        <f aca="false">(AA182+AB182+AC182)*0.05+(AD182+AE182)*0.2+(AF182+AG182+AH182+AI182)*0.05+(AJ182+AK182+AL182+AN182)*1+AM182*2+(AO182+AP182+AQ182+AR182)*0.5</f>
        <v>0</v>
      </c>
      <c r="AT182" s="78" t="s">
        <v>221</v>
      </c>
    </row>
    <row r="183" customFormat="false" ht="14.9" hidden="false" customHeight="false" outlineLevel="0" collapsed="false">
      <c r="A183" s="67"/>
      <c r="B183" s="67"/>
      <c r="C183" s="67"/>
      <c r="D183" s="64"/>
      <c r="E183" s="65"/>
      <c r="F183" s="66"/>
      <c r="G183" s="67"/>
      <c r="H183" s="68"/>
      <c r="I183" s="69"/>
      <c r="J183" s="69"/>
      <c r="K183" s="69"/>
      <c r="L183" s="69"/>
      <c r="M183" s="69"/>
      <c r="N183" s="69"/>
      <c r="O183" s="69"/>
      <c r="P183" s="69"/>
      <c r="Q183" s="51" t="n">
        <f aca="false">H183*1+I183*1+J183*1+K183*2+L183*1+M183*0.5+N183*0.5+O183*0.5+P183*0.5</f>
        <v>0</v>
      </c>
      <c r="R183" s="70"/>
      <c r="S183" s="71"/>
      <c r="T183" s="71"/>
      <c r="U183" s="71"/>
      <c r="V183" s="71"/>
      <c r="W183" s="71"/>
      <c r="X183" s="71"/>
      <c r="Y183" s="71"/>
      <c r="Z183" s="72"/>
      <c r="AA183" s="73"/>
      <c r="AB183" s="74"/>
      <c r="AC183" s="74"/>
      <c r="AD183" s="74"/>
      <c r="AE183" s="74"/>
      <c r="AF183" s="74"/>
      <c r="AG183" s="74"/>
      <c r="AH183" s="74"/>
      <c r="AI183" s="75"/>
      <c r="AJ183" s="76" t="n">
        <f aca="false">H183-(R183+AA183)</f>
        <v>0</v>
      </c>
      <c r="AK183" s="77" t="n">
        <f aca="false">I183-(S183+AB183)</f>
        <v>0</v>
      </c>
      <c r="AL183" s="77" t="n">
        <f aca="false">J183-(T183+AC183)</f>
        <v>0</v>
      </c>
      <c r="AM183" s="77" t="n">
        <f aca="false">K183-(U183+AD183)</f>
        <v>0</v>
      </c>
      <c r="AN183" s="77" t="n">
        <f aca="false">L183-(V183+AE183)</f>
        <v>0</v>
      </c>
      <c r="AO183" s="77" t="n">
        <f aca="false">M183-(W183+AF183)</f>
        <v>0</v>
      </c>
      <c r="AP183" s="77" t="n">
        <f aca="false">N183-(X183+AG183)</f>
        <v>0</v>
      </c>
      <c r="AQ183" s="77" t="n">
        <f aca="false">O183-(Y183+AH183)</f>
        <v>0</v>
      </c>
      <c r="AR183" s="77" t="n">
        <f aca="false">P183-(Z183+AI183)</f>
        <v>0</v>
      </c>
      <c r="AS183" s="60" t="n">
        <f aca="false">(AA183+AB183+AC183)*0.05+(AD183+AE183)*0.2+(AF183+AG183+AH183+AI183)*0.05+(AJ183+AK183+AL183+AN183)*1+AM183*2+(AO183+AP183+AQ183+AR183)*0.5</f>
        <v>0</v>
      </c>
      <c r="AT183" s="78" t="s">
        <v>222</v>
      </c>
    </row>
    <row r="184" customFormat="false" ht="14.9" hidden="false" customHeight="false" outlineLevel="0" collapsed="false">
      <c r="A184" s="67"/>
      <c r="B184" s="67"/>
      <c r="C184" s="67"/>
      <c r="D184" s="64"/>
      <c r="E184" s="65"/>
      <c r="F184" s="66"/>
      <c r="G184" s="67"/>
      <c r="H184" s="68"/>
      <c r="I184" s="69"/>
      <c r="J184" s="69"/>
      <c r="K184" s="69"/>
      <c r="L184" s="69"/>
      <c r="M184" s="69"/>
      <c r="N184" s="69"/>
      <c r="O184" s="69"/>
      <c r="P184" s="69"/>
      <c r="Q184" s="51" t="n">
        <f aca="false">H184*1+I184*1+J184*1+K184*2+L184*1+M184*0.5+N184*0.5+O184*0.5+P184*0.5</f>
        <v>0</v>
      </c>
      <c r="R184" s="70"/>
      <c r="S184" s="71"/>
      <c r="T184" s="71"/>
      <c r="U184" s="71"/>
      <c r="V184" s="71"/>
      <c r="W184" s="71"/>
      <c r="X184" s="71"/>
      <c r="Y184" s="71"/>
      <c r="Z184" s="72"/>
      <c r="AA184" s="73"/>
      <c r="AB184" s="74"/>
      <c r="AC184" s="74"/>
      <c r="AD184" s="74"/>
      <c r="AE184" s="74"/>
      <c r="AF184" s="74"/>
      <c r="AG184" s="74"/>
      <c r="AH184" s="74"/>
      <c r="AI184" s="75"/>
      <c r="AJ184" s="76" t="n">
        <f aca="false">H184-(R184+AA184)</f>
        <v>0</v>
      </c>
      <c r="AK184" s="77" t="n">
        <f aca="false">I184-(S184+AB184)</f>
        <v>0</v>
      </c>
      <c r="AL184" s="77" t="n">
        <f aca="false">J184-(T184+AC184)</f>
        <v>0</v>
      </c>
      <c r="AM184" s="77" t="n">
        <f aca="false">K184-(U184+AD184)</f>
        <v>0</v>
      </c>
      <c r="AN184" s="77" t="n">
        <f aca="false">L184-(V184+AE184)</f>
        <v>0</v>
      </c>
      <c r="AO184" s="77" t="n">
        <f aca="false">M184-(W184+AF184)</f>
        <v>0</v>
      </c>
      <c r="AP184" s="77" t="n">
        <f aca="false">N184-(X184+AG184)</f>
        <v>0</v>
      </c>
      <c r="AQ184" s="77" t="n">
        <f aca="false">O184-(Y184+AH184)</f>
        <v>0</v>
      </c>
      <c r="AR184" s="77" t="n">
        <f aca="false">P184-(Z184+AI184)</f>
        <v>0</v>
      </c>
      <c r="AS184" s="60" t="n">
        <f aca="false">(AA184+AB184+AC184)*0.05+(AD184+AE184)*0.2+(AF184+AG184+AH184+AI184)*0.05+(AJ184+AK184+AL184+AN184)*1+AM184*2+(AO184+AP184+AQ184+AR184)*0.5</f>
        <v>0</v>
      </c>
      <c r="AT184" s="78" t="s">
        <v>223</v>
      </c>
    </row>
    <row r="185" customFormat="false" ht="14.9" hidden="false" customHeight="false" outlineLevel="0" collapsed="false">
      <c r="A185" s="67"/>
      <c r="B185" s="67"/>
      <c r="C185" s="67"/>
      <c r="D185" s="64"/>
      <c r="E185" s="65"/>
      <c r="F185" s="66"/>
      <c r="G185" s="67"/>
      <c r="H185" s="68"/>
      <c r="I185" s="69"/>
      <c r="J185" s="69"/>
      <c r="K185" s="69"/>
      <c r="L185" s="69"/>
      <c r="M185" s="69"/>
      <c r="N185" s="69"/>
      <c r="O185" s="69"/>
      <c r="P185" s="69"/>
      <c r="Q185" s="51" t="n">
        <f aca="false">H185*1+I185*1+J185*1+K185*2+L185*1+M185*0.5+N185*0.5+O185*0.5+P185*0.5</f>
        <v>0</v>
      </c>
      <c r="R185" s="70"/>
      <c r="S185" s="71"/>
      <c r="T185" s="71"/>
      <c r="U185" s="71"/>
      <c r="V185" s="71"/>
      <c r="W185" s="71"/>
      <c r="X185" s="71"/>
      <c r="Y185" s="71"/>
      <c r="Z185" s="72"/>
      <c r="AA185" s="73"/>
      <c r="AB185" s="74"/>
      <c r="AC185" s="74"/>
      <c r="AD185" s="74"/>
      <c r="AE185" s="74"/>
      <c r="AF185" s="74"/>
      <c r="AG185" s="74"/>
      <c r="AH185" s="74"/>
      <c r="AI185" s="75"/>
      <c r="AJ185" s="76" t="n">
        <f aca="false">H185-(R185+AA185)</f>
        <v>0</v>
      </c>
      <c r="AK185" s="77" t="n">
        <f aca="false">I185-(S185+AB185)</f>
        <v>0</v>
      </c>
      <c r="AL185" s="77" t="n">
        <f aca="false">J185-(T185+AC185)</f>
        <v>0</v>
      </c>
      <c r="AM185" s="77" t="n">
        <f aca="false">K185-(U185+AD185)</f>
        <v>0</v>
      </c>
      <c r="AN185" s="77" t="n">
        <f aca="false">L185-(V185+AE185)</f>
        <v>0</v>
      </c>
      <c r="AO185" s="77" t="n">
        <f aca="false">M185-(W185+AF185)</f>
        <v>0</v>
      </c>
      <c r="AP185" s="77" t="n">
        <f aca="false">N185-(X185+AG185)</f>
        <v>0</v>
      </c>
      <c r="AQ185" s="77" t="n">
        <f aca="false">O185-(Y185+AH185)</f>
        <v>0</v>
      </c>
      <c r="AR185" s="77" t="n">
        <f aca="false">P185-(Z185+AI185)</f>
        <v>0</v>
      </c>
      <c r="AS185" s="60" t="n">
        <f aca="false">(AA185+AB185+AC185)*0.05+(AD185+AE185)*0.2+(AF185+AG185+AH185+AI185)*0.05+(AJ185+AK185+AL185+AN185)*1+AM185*2+(AO185+AP185+AQ185+AR185)*0.5</f>
        <v>0</v>
      </c>
      <c r="AT185" s="78" t="s">
        <v>224</v>
      </c>
    </row>
    <row r="186" customFormat="false" ht="14.9" hidden="false" customHeight="false" outlineLevel="0" collapsed="false">
      <c r="A186" s="67"/>
      <c r="B186" s="67"/>
      <c r="C186" s="67"/>
      <c r="D186" s="64"/>
      <c r="E186" s="65"/>
      <c r="F186" s="66"/>
      <c r="G186" s="67"/>
      <c r="H186" s="68"/>
      <c r="I186" s="69"/>
      <c r="J186" s="69"/>
      <c r="K186" s="69"/>
      <c r="L186" s="69"/>
      <c r="M186" s="69"/>
      <c r="N186" s="69"/>
      <c r="O186" s="69"/>
      <c r="P186" s="69"/>
      <c r="Q186" s="51" t="n">
        <f aca="false">H186*1+I186*1+J186*1+K186*2+L186*1+M186*0.5+N186*0.5+O186*0.5+P186*0.5</f>
        <v>0</v>
      </c>
      <c r="R186" s="70"/>
      <c r="S186" s="71"/>
      <c r="T186" s="71"/>
      <c r="U186" s="71"/>
      <c r="V186" s="71"/>
      <c r="W186" s="71"/>
      <c r="X186" s="71"/>
      <c r="Y186" s="71"/>
      <c r="Z186" s="72"/>
      <c r="AA186" s="73"/>
      <c r="AB186" s="74"/>
      <c r="AC186" s="74"/>
      <c r="AD186" s="74"/>
      <c r="AE186" s="74"/>
      <c r="AF186" s="74"/>
      <c r="AG186" s="74"/>
      <c r="AH186" s="74"/>
      <c r="AI186" s="75"/>
      <c r="AJ186" s="76" t="n">
        <f aca="false">H186-(R186+AA186)</f>
        <v>0</v>
      </c>
      <c r="AK186" s="77" t="n">
        <f aca="false">I186-(S186+AB186)</f>
        <v>0</v>
      </c>
      <c r="AL186" s="77" t="n">
        <f aca="false">J186-(T186+AC186)</f>
        <v>0</v>
      </c>
      <c r="AM186" s="77" t="n">
        <f aca="false">K186-(U186+AD186)</f>
        <v>0</v>
      </c>
      <c r="AN186" s="77" t="n">
        <f aca="false">L186-(V186+AE186)</f>
        <v>0</v>
      </c>
      <c r="AO186" s="77" t="n">
        <f aca="false">M186-(W186+AF186)</f>
        <v>0</v>
      </c>
      <c r="AP186" s="77" t="n">
        <f aca="false">N186-(X186+AG186)</f>
        <v>0</v>
      </c>
      <c r="AQ186" s="77" t="n">
        <f aca="false">O186-(Y186+AH186)</f>
        <v>0</v>
      </c>
      <c r="AR186" s="77" t="n">
        <f aca="false">P186-(Z186+AI186)</f>
        <v>0</v>
      </c>
      <c r="AS186" s="60" t="n">
        <f aca="false">(AA186+AB186+AC186)*0.05+(AD186+AE186)*0.2+(AF186+AG186+AH186+AI186)*0.05+(AJ186+AK186+AL186+AN186)*1+AM186*2+(AO186+AP186+AQ186+AR186)*0.5</f>
        <v>0</v>
      </c>
      <c r="AT186" s="78" t="s">
        <v>225</v>
      </c>
    </row>
    <row r="187" customFormat="false" ht="14.9" hidden="false" customHeight="false" outlineLevel="0" collapsed="false">
      <c r="A187" s="67"/>
      <c r="B187" s="67"/>
      <c r="C187" s="67"/>
      <c r="D187" s="64"/>
      <c r="E187" s="65"/>
      <c r="F187" s="66"/>
      <c r="G187" s="67"/>
      <c r="H187" s="68"/>
      <c r="I187" s="69"/>
      <c r="J187" s="69"/>
      <c r="K187" s="69"/>
      <c r="L187" s="69"/>
      <c r="M187" s="69"/>
      <c r="N187" s="69"/>
      <c r="O187" s="69"/>
      <c r="P187" s="69"/>
      <c r="Q187" s="51" t="n">
        <f aca="false">H187*1+I187*1+J187*1+K187*2+L187*1+M187*0.5+N187*0.5+O187*0.5+P187*0.5</f>
        <v>0</v>
      </c>
      <c r="R187" s="70"/>
      <c r="S187" s="71"/>
      <c r="T187" s="71"/>
      <c r="U187" s="71"/>
      <c r="V187" s="71"/>
      <c r="W187" s="71"/>
      <c r="X187" s="71"/>
      <c r="Y187" s="71"/>
      <c r="Z187" s="72"/>
      <c r="AA187" s="73"/>
      <c r="AB187" s="74"/>
      <c r="AC187" s="74"/>
      <c r="AD187" s="74"/>
      <c r="AE187" s="74"/>
      <c r="AF187" s="74"/>
      <c r="AG187" s="74"/>
      <c r="AH187" s="74"/>
      <c r="AI187" s="75"/>
      <c r="AJ187" s="76" t="n">
        <f aca="false">H187-(R187+AA187)</f>
        <v>0</v>
      </c>
      <c r="AK187" s="77" t="n">
        <f aca="false">I187-(S187+AB187)</f>
        <v>0</v>
      </c>
      <c r="AL187" s="77" t="n">
        <f aca="false">J187-(T187+AC187)</f>
        <v>0</v>
      </c>
      <c r="AM187" s="77" t="n">
        <f aca="false">K187-(U187+AD187)</f>
        <v>0</v>
      </c>
      <c r="AN187" s="77" t="n">
        <f aca="false">L187-(V187+AE187)</f>
        <v>0</v>
      </c>
      <c r="AO187" s="77" t="n">
        <f aca="false">M187-(W187+AF187)</f>
        <v>0</v>
      </c>
      <c r="AP187" s="77" t="n">
        <f aca="false">N187-(X187+AG187)</f>
        <v>0</v>
      </c>
      <c r="AQ187" s="77" t="n">
        <f aca="false">O187-(Y187+AH187)</f>
        <v>0</v>
      </c>
      <c r="AR187" s="77" t="n">
        <f aca="false">P187-(Z187+AI187)</f>
        <v>0</v>
      </c>
      <c r="AS187" s="60" t="n">
        <f aca="false">(AA187+AB187+AC187)*0.05+(AD187+AE187)*0.2+(AF187+AG187+AH187+AI187)*0.05+(AJ187+AK187+AL187+AN187)*1+AM187*2+(AO187+AP187+AQ187+AR187)*0.5</f>
        <v>0</v>
      </c>
      <c r="AT187" s="78" t="s">
        <v>226</v>
      </c>
    </row>
    <row r="188" customFormat="false" ht="14.9" hidden="false" customHeight="false" outlineLevel="0" collapsed="false">
      <c r="A188" s="67"/>
      <c r="B188" s="67"/>
      <c r="C188" s="67"/>
      <c r="D188" s="64"/>
      <c r="E188" s="65"/>
      <c r="F188" s="66"/>
      <c r="G188" s="67"/>
      <c r="H188" s="68"/>
      <c r="I188" s="69"/>
      <c r="J188" s="69"/>
      <c r="K188" s="69"/>
      <c r="L188" s="69"/>
      <c r="M188" s="69"/>
      <c r="N188" s="69"/>
      <c r="O188" s="69"/>
      <c r="P188" s="69"/>
      <c r="Q188" s="51" t="n">
        <f aca="false">H188*1+I188*1+J188*1+K188*2+L188*1+M188*0.5+N188*0.5+O188*0.5+P188*0.5</f>
        <v>0</v>
      </c>
      <c r="R188" s="70"/>
      <c r="S188" s="71"/>
      <c r="T188" s="71"/>
      <c r="U188" s="71"/>
      <c r="V188" s="71"/>
      <c r="W188" s="71"/>
      <c r="X188" s="71"/>
      <c r="Y188" s="71"/>
      <c r="Z188" s="72"/>
      <c r="AA188" s="73"/>
      <c r="AB188" s="74"/>
      <c r="AC188" s="74"/>
      <c r="AD188" s="74"/>
      <c r="AE188" s="74"/>
      <c r="AF188" s="74"/>
      <c r="AG188" s="74"/>
      <c r="AH188" s="74"/>
      <c r="AI188" s="75"/>
      <c r="AJ188" s="76" t="n">
        <f aca="false">H188-(R188+AA188)</f>
        <v>0</v>
      </c>
      <c r="AK188" s="77" t="n">
        <f aca="false">I188-(S188+AB188)</f>
        <v>0</v>
      </c>
      <c r="AL188" s="77" t="n">
        <f aca="false">J188-(T188+AC188)</f>
        <v>0</v>
      </c>
      <c r="AM188" s="77" t="n">
        <f aca="false">K188-(U188+AD188)</f>
        <v>0</v>
      </c>
      <c r="AN188" s="77" t="n">
        <f aca="false">L188-(V188+AE188)</f>
        <v>0</v>
      </c>
      <c r="AO188" s="77" t="n">
        <f aca="false">M188-(W188+AF188)</f>
        <v>0</v>
      </c>
      <c r="AP188" s="77" t="n">
        <f aca="false">N188-(X188+AG188)</f>
        <v>0</v>
      </c>
      <c r="AQ188" s="77" t="n">
        <f aca="false">O188-(Y188+AH188)</f>
        <v>0</v>
      </c>
      <c r="AR188" s="77" t="n">
        <f aca="false">P188-(Z188+AI188)</f>
        <v>0</v>
      </c>
      <c r="AS188" s="60" t="n">
        <f aca="false">(AA188+AB188+AC188)*0.05+(AD188+AE188)*0.2+(AF188+AG188+AH188+AI188)*0.05+(AJ188+AK188+AL188+AN188)*1+AM188*2+(AO188+AP188+AQ188+AR188)*0.5</f>
        <v>0</v>
      </c>
      <c r="AT188" s="78" t="s">
        <v>227</v>
      </c>
    </row>
    <row r="189" customFormat="false" ht="14.9" hidden="false" customHeight="false" outlineLevel="0" collapsed="false">
      <c r="A189" s="67"/>
      <c r="B189" s="67"/>
      <c r="C189" s="67"/>
      <c r="D189" s="64"/>
      <c r="E189" s="65"/>
      <c r="F189" s="66"/>
      <c r="G189" s="67"/>
      <c r="H189" s="68"/>
      <c r="I189" s="69"/>
      <c r="J189" s="69"/>
      <c r="K189" s="69"/>
      <c r="L189" s="69"/>
      <c r="M189" s="69"/>
      <c r="N189" s="69"/>
      <c r="O189" s="69"/>
      <c r="P189" s="69"/>
      <c r="Q189" s="51" t="n">
        <f aca="false">H189*1+I189*1+J189*1+K189*2+L189*1+M189*0.5+N189*0.5+O189*0.5+P189*0.5</f>
        <v>0</v>
      </c>
      <c r="R189" s="70"/>
      <c r="S189" s="71"/>
      <c r="T189" s="71"/>
      <c r="U189" s="71"/>
      <c r="V189" s="71"/>
      <c r="W189" s="71"/>
      <c r="X189" s="71"/>
      <c r="Y189" s="71"/>
      <c r="Z189" s="72"/>
      <c r="AA189" s="73"/>
      <c r="AB189" s="74"/>
      <c r="AC189" s="74"/>
      <c r="AD189" s="74"/>
      <c r="AE189" s="74"/>
      <c r="AF189" s="74"/>
      <c r="AG189" s="74"/>
      <c r="AH189" s="74"/>
      <c r="AI189" s="75"/>
      <c r="AJ189" s="76" t="n">
        <f aca="false">H189-(R189+AA189)</f>
        <v>0</v>
      </c>
      <c r="AK189" s="77" t="n">
        <f aca="false">I189-(S189+AB189)</f>
        <v>0</v>
      </c>
      <c r="AL189" s="77" t="n">
        <f aca="false">J189-(T189+AC189)</f>
        <v>0</v>
      </c>
      <c r="AM189" s="77" t="n">
        <f aca="false">K189-(U189+AD189)</f>
        <v>0</v>
      </c>
      <c r="AN189" s="77" t="n">
        <f aca="false">L189-(V189+AE189)</f>
        <v>0</v>
      </c>
      <c r="AO189" s="77" t="n">
        <f aca="false">M189-(W189+AF189)</f>
        <v>0</v>
      </c>
      <c r="AP189" s="77" t="n">
        <f aca="false">N189-(X189+AG189)</f>
        <v>0</v>
      </c>
      <c r="AQ189" s="77" t="n">
        <f aca="false">O189-(Y189+AH189)</f>
        <v>0</v>
      </c>
      <c r="AR189" s="77" t="n">
        <f aca="false">P189-(Z189+AI189)</f>
        <v>0</v>
      </c>
      <c r="AS189" s="60" t="n">
        <f aca="false">(AA189+AB189+AC189)*0.05+(AD189+AE189)*0.2+(AF189+AG189+AH189+AI189)*0.05+(AJ189+AK189+AL189+AN189)*1+AM189*2+(AO189+AP189+AQ189+AR189)*0.5</f>
        <v>0</v>
      </c>
      <c r="AT189" s="78" t="s">
        <v>228</v>
      </c>
    </row>
    <row r="190" customFormat="false" ht="14.9" hidden="false" customHeight="false" outlineLevel="0" collapsed="false">
      <c r="A190" s="67"/>
      <c r="B190" s="67"/>
      <c r="C190" s="67"/>
      <c r="D190" s="64"/>
      <c r="E190" s="65"/>
      <c r="F190" s="66"/>
      <c r="G190" s="67"/>
      <c r="H190" s="68"/>
      <c r="I190" s="69"/>
      <c r="J190" s="69"/>
      <c r="K190" s="69"/>
      <c r="L190" s="69"/>
      <c r="M190" s="69"/>
      <c r="N190" s="69"/>
      <c r="O190" s="69"/>
      <c r="P190" s="69"/>
      <c r="Q190" s="51" t="n">
        <f aca="false">H190*1+I190*1+J190*1+K190*2+L190*1+M190*0.5+N190*0.5+O190*0.5+P190*0.5</f>
        <v>0</v>
      </c>
      <c r="R190" s="70"/>
      <c r="S190" s="71"/>
      <c r="T190" s="71"/>
      <c r="U190" s="71"/>
      <c r="V190" s="71"/>
      <c r="W190" s="71"/>
      <c r="X190" s="71"/>
      <c r="Y190" s="71"/>
      <c r="Z190" s="72"/>
      <c r="AA190" s="73"/>
      <c r="AB190" s="74"/>
      <c r="AC190" s="74"/>
      <c r="AD190" s="74"/>
      <c r="AE190" s="74"/>
      <c r="AF190" s="74"/>
      <c r="AG190" s="74"/>
      <c r="AH190" s="74"/>
      <c r="AI190" s="75"/>
      <c r="AJ190" s="76" t="n">
        <f aca="false">H190-(R190+AA190)</f>
        <v>0</v>
      </c>
      <c r="AK190" s="77" t="n">
        <f aca="false">I190-(S190+AB190)</f>
        <v>0</v>
      </c>
      <c r="AL190" s="77" t="n">
        <f aca="false">J190-(T190+AC190)</f>
        <v>0</v>
      </c>
      <c r="AM190" s="77" t="n">
        <f aca="false">K190-(U190+AD190)</f>
        <v>0</v>
      </c>
      <c r="AN190" s="77" t="n">
        <f aca="false">L190-(V190+AE190)</f>
        <v>0</v>
      </c>
      <c r="AO190" s="77" t="n">
        <f aca="false">M190-(W190+AF190)</f>
        <v>0</v>
      </c>
      <c r="AP190" s="77" t="n">
        <f aca="false">N190-(X190+AG190)</f>
        <v>0</v>
      </c>
      <c r="AQ190" s="77" t="n">
        <f aca="false">O190-(Y190+AH190)</f>
        <v>0</v>
      </c>
      <c r="AR190" s="77" t="n">
        <f aca="false">P190-(Z190+AI190)</f>
        <v>0</v>
      </c>
      <c r="AS190" s="60" t="n">
        <f aca="false">(AA190+AB190+AC190)*0.05+(AD190+AE190)*0.2+(AF190+AG190+AH190+AI190)*0.05+(AJ190+AK190+AL190+AN190)*1+AM190*2+(AO190+AP190+AQ190+AR190)*0.5</f>
        <v>0</v>
      </c>
      <c r="AT190" s="78" t="s">
        <v>229</v>
      </c>
    </row>
    <row r="191" customFormat="false" ht="14.9" hidden="false" customHeight="false" outlineLevel="0" collapsed="false">
      <c r="A191" s="67"/>
      <c r="B191" s="67"/>
      <c r="C191" s="67"/>
      <c r="D191" s="64"/>
      <c r="E191" s="65"/>
      <c r="F191" s="66"/>
      <c r="G191" s="67"/>
      <c r="H191" s="68"/>
      <c r="I191" s="69"/>
      <c r="J191" s="69"/>
      <c r="K191" s="69"/>
      <c r="L191" s="69"/>
      <c r="M191" s="69"/>
      <c r="N191" s="69"/>
      <c r="O191" s="69"/>
      <c r="P191" s="69"/>
      <c r="Q191" s="51" t="n">
        <f aca="false">H191*1+I191*1+J191*1+K191*2+L191*1+M191*0.5+N191*0.5+O191*0.5+P191*0.5</f>
        <v>0</v>
      </c>
      <c r="R191" s="70"/>
      <c r="S191" s="71"/>
      <c r="T191" s="71"/>
      <c r="U191" s="71"/>
      <c r="V191" s="71"/>
      <c r="W191" s="71"/>
      <c r="X191" s="71"/>
      <c r="Y191" s="71"/>
      <c r="Z191" s="72"/>
      <c r="AA191" s="73"/>
      <c r="AB191" s="74"/>
      <c r="AC191" s="74"/>
      <c r="AD191" s="74"/>
      <c r="AE191" s="74"/>
      <c r="AF191" s="74"/>
      <c r="AG191" s="74"/>
      <c r="AH191" s="74"/>
      <c r="AI191" s="75"/>
      <c r="AJ191" s="76" t="n">
        <f aca="false">H191-(R191+AA191)</f>
        <v>0</v>
      </c>
      <c r="AK191" s="77" t="n">
        <f aca="false">I191-(S191+AB191)</f>
        <v>0</v>
      </c>
      <c r="AL191" s="77" t="n">
        <f aca="false">J191-(T191+AC191)</f>
        <v>0</v>
      </c>
      <c r="AM191" s="77" t="n">
        <f aca="false">K191-(U191+AD191)</f>
        <v>0</v>
      </c>
      <c r="AN191" s="77" t="n">
        <f aca="false">L191-(V191+AE191)</f>
        <v>0</v>
      </c>
      <c r="AO191" s="77" t="n">
        <f aca="false">M191-(W191+AF191)</f>
        <v>0</v>
      </c>
      <c r="AP191" s="77" t="n">
        <f aca="false">N191-(X191+AG191)</f>
        <v>0</v>
      </c>
      <c r="AQ191" s="77" t="n">
        <f aca="false">O191-(Y191+AH191)</f>
        <v>0</v>
      </c>
      <c r="AR191" s="77" t="n">
        <f aca="false">P191-(Z191+AI191)</f>
        <v>0</v>
      </c>
      <c r="AS191" s="60" t="n">
        <f aca="false">(AA191+AB191+AC191)*0.05+(AD191+AE191)*0.2+(AF191+AG191+AH191+AI191)*0.05+(AJ191+AK191+AL191+AN191)*1+AM191*2+(AO191+AP191+AQ191+AR191)*0.5</f>
        <v>0</v>
      </c>
      <c r="AT191" s="78" t="s">
        <v>230</v>
      </c>
    </row>
    <row r="192" customFormat="false" ht="14.9" hidden="false" customHeight="false" outlineLevel="0" collapsed="false">
      <c r="A192" s="67"/>
      <c r="B192" s="67"/>
      <c r="C192" s="67"/>
      <c r="D192" s="64"/>
      <c r="E192" s="65"/>
      <c r="F192" s="66"/>
      <c r="G192" s="67"/>
      <c r="H192" s="68"/>
      <c r="I192" s="69"/>
      <c r="J192" s="69"/>
      <c r="K192" s="69"/>
      <c r="L192" s="69"/>
      <c r="M192" s="69"/>
      <c r="N192" s="69"/>
      <c r="O192" s="69"/>
      <c r="P192" s="69"/>
      <c r="Q192" s="51" t="n">
        <f aca="false">H192*1+I192*1+J192*1+K192*2+L192*1+M192*0.5+N192*0.5+O192*0.5+P192*0.5</f>
        <v>0</v>
      </c>
      <c r="R192" s="70"/>
      <c r="S192" s="71"/>
      <c r="T192" s="71"/>
      <c r="U192" s="71"/>
      <c r="V192" s="71"/>
      <c r="W192" s="71"/>
      <c r="X192" s="71"/>
      <c r="Y192" s="71"/>
      <c r="Z192" s="72"/>
      <c r="AA192" s="73"/>
      <c r="AB192" s="74"/>
      <c r="AC192" s="74"/>
      <c r="AD192" s="74"/>
      <c r="AE192" s="74"/>
      <c r="AF192" s="74"/>
      <c r="AG192" s="74"/>
      <c r="AH192" s="74"/>
      <c r="AI192" s="75"/>
      <c r="AJ192" s="76" t="n">
        <f aca="false">H192-(R192+AA192)</f>
        <v>0</v>
      </c>
      <c r="AK192" s="77" t="n">
        <f aca="false">I192-(S192+AB192)</f>
        <v>0</v>
      </c>
      <c r="AL192" s="77" t="n">
        <f aca="false">J192-(T192+AC192)</f>
        <v>0</v>
      </c>
      <c r="AM192" s="77" t="n">
        <f aca="false">K192-(U192+AD192)</f>
        <v>0</v>
      </c>
      <c r="AN192" s="77" t="n">
        <f aca="false">L192-(V192+AE192)</f>
        <v>0</v>
      </c>
      <c r="AO192" s="77" t="n">
        <f aca="false">M192-(W192+AF192)</f>
        <v>0</v>
      </c>
      <c r="AP192" s="77" t="n">
        <f aca="false">N192-(X192+AG192)</f>
        <v>0</v>
      </c>
      <c r="AQ192" s="77" t="n">
        <f aca="false">O192-(Y192+AH192)</f>
        <v>0</v>
      </c>
      <c r="AR192" s="77" t="n">
        <f aca="false">P192-(Z192+AI192)</f>
        <v>0</v>
      </c>
      <c r="AS192" s="60" t="n">
        <f aca="false">(AA192+AB192+AC192)*0.05+(AD192+AE192)*0.2+(AF192+AG192+AH192+AI192)*0.05+(AJ192+AK192+AL192+AN192)*1+AM192*2+(AO192+AP192+AQ192+AR192)*0.5</f>
        <v>0</v>
      </c>
      <c r="AT192" s="78" t="s">
        <v>231</v>
      </c>
    </row>
    <row r="193" customFormat="false" ht="14.9" hidden="false" customHeight="false" outlineLevel="0" collapsed="false">
      <c r="A193" s="67"/>
      <c r="B193" s="67"/>
      <c r="C193" s="67"/>
      <c r="D193" s="64"/>
      <c r="E193" s="65"/>
      <c r="F193" s="66"/>
      <c r="G193" s="67"/>
      <c r="H193" s="68"/>
      <c r="I193" s="69"/>
      <c r="J193" s="69"/>
      <c r="K193" s="69"/>
      <c r="L193" s="69"/>
      <c r="M193" s="69"/>
      <c r="N193" s="69"/>
      <c r="O193" s="69"/>
      <c r="P193" s="69"/>
      <c r="Q193" s="51" t="n">
        <f aca="false">H193*1+I193*1+J193*1+K193*2+L193*1+M193*0.5+N193*0.5+O193*0.5+P193*0.5</f>
        <v>0</v>
      </c>
      <c r="R193" s="70"/>
      <c r="S193" s="71"/>
      <c r="T193" s="71"/>
      <c r="U193" s="71"/>
      <c r="V193" s="71"/>
      <c r="W193" s="71"/>
      <c r="X193" s="71"/>
      <c r="Y193" s="71"/>
      <c r="Z193" s="72"/>
      <c r="AA193" s="73"/>
      <c r="AB193" s="74"/>
      <c r="AC193" s="74"/>
      <c r="AD193" s="74"/>
      <c r="AE193" s="74"/>
      <c r="AF193" s="74"/>
      <c r="AG193" s="74"/>
      <c r="AH193" s="74"/>
      <c r="AI193" s="75"/>
      <c r="AJ193" s="76" t="n">
        <f aca="false">H193-(R193+AA193)</f>
        <v>0</v>
      </c>
      <c r="AK193" s="77" t="n">
        <f aca="false">I193-(S193+AB193)</f>
        <v>0</v>
      </c>
      <c r="AL193" s="77" t="n">
        <f aca="false">J193-(T193+AC193)</f>
        <v>0</v>
      </c>
      <c r="AM193" s="77" t="n">
        <f aca="false">K193-(U193+AD193)</f>
        <v>0</v>
      </c>
      <c r="AN193" s="77" t="n">
        <f aca="false">L193-(V193+AE193)</f>
        <v>0</v>
      </c>
      <c r="AO193" s="77" t="n">
        <f aca="false">M193-(W193+AF193)</f>
        <v>0</v>
      </c>
      <c r="AP193" s="77" t="n">
        <f aca="false">N193-(X193+AG193)</f>
        <v>0</v>
      </c>
      <c r="AQ193" s="77" t="n">
        <f aca="false">O193-(Y193+AH193)</f>
        <v>0</v>
      </c>
      <c r="AR193" s="77" t="n">
        <f aca="false">P193-(Z193+AI193)</f>
        <v>0</v>
      </c>
      <c r="AS193" s="60" t="n">
        <f aca="false">(AA193+AB193+AC193)*0.05+(AD193+AE193)*0.2+(AF193+AG193+AH193+AI193)*0.05+(AJ193+AK193+AL193+AN193)*1+AM193*2+(AO193+AP193+AQ193+AR193)*0.5</f>
        <v>0</v>
      </c>
      <c r="AT193" s="78" t="s">
        <v>232</v>
      </c>
    </row>
    <row r="194" customFormat="false" ht="14.9" hidden="false" customHeight="false" outlineLevel="0" collapsed="false">
      <c r="A194" s="67"/>
      <c r="B194" s="67"/>
      <c r="C194" s="67"/>
      <c r="D194" s="64"/>
      <c r="E194" s="65"/>
      <c r="F194" s="66"/>
      <c r="G194" s="67"/>
      <c r="H194" s="68"/>
      <c r="I194" s="69"/>
      <c r="J194" s="69"/>
      <c r="K194" s="69"/>
      <c r="L194" s="69"/>
      <c r="M194" s="69"/>
      <c r="N194" s="69"/>
      <c r="O194" s="69"/>
      <c r="P194" s="69"/>
      <c r="Q194" s="51" t="n">
        <f aca="false">H194*1+I194*1+J194*1+K194*2+L194*1+M194*0.5+N194*0.5+O194*0.5+P194*0.5</f>
        <v>0</v>
      </c>
      <c r="R194" s="70"/>
      <c r="S194" s="71"/>
      <c r="T194" s="71"/>
      <c r="U194" s="71"/>
      <c r="V194" s="71"/>
      <c r="W194" s="71"/>
      <c r="X194" s="71"/>
      <c r="Y194" s="71"/>
      <c r="Z194" s="72"/>
      <c r="AA194" s="73"/>
      <c r="AB194" s="74"/>
      <c r="AC194" s="74"/>
      <c r="AD194" s="74"/>
      <c r="AE194" s="74"/>
      <c r="AF194" s="74"/>
      <c r="AG194" s="74"/>
      <c r="AH194" s="74"/>
      <c r="AI194" s="75"/>
      <c r="AJ194" s="76" t="n">
        <f aca="false">H194-(R194+AA194)</f>
        <v>0</v>
      </c>
      <c r="AK194" s="77" t="n">
        <f aca="false">I194-(S194+AB194)</f>
        <v>0</v>
      </c>
      <c r="AL194" s="77" t="n">
        <f aca="false">J194-(T194+AC194)</f>
        <v>0</v>
      </c>
      <c r="AM194" s="77" t="n">
        <f aca="false">K194-(U194+AD194)</f>
        <v>0</v>
      </c>
      <c r="AN194" s="77" t="n">
        <f aca="false">L194-(V194+AE194)</f>
        <v>0</v>
      </c>
      <c r="AO194" s="77" t="n">
        <f aca="false">M194-(W194+AF194)</f>
        <v>0</v>
      </c>
      <c r="AP194" s="77" t="n">
        <f aca="false">N194-(X194+AG194)</f>
        <v>0</v>
      </c>
      <c r="AQ194" s="77" t="n">
        <f aca="false">O194-(Y194+AH194)</f>
        <v>0</v>
      </c>
      <c r="AR194" s="77" t="n">
        <f aca="false">P194-(Z194+AI194)</f>
        <v>0</v>
      </c>
      <c r="AS194" s="60" t="n">
        <f aca="false">(AA194+AB194+AC194)*0.05+(AD194+AE194)*0.2+(AF194+AG194+AH194+AI194)*0.05+(AJ194+AK194+AL194+AN194)*1+AM194*2+(AO194+AP194+AQ194+AR194)*0.5</f>
        <v>0</v>
      </c>
      <c r="AT194" s="78" t="s">
        <v>233</v>
      </c>
    </row>
    <row r="195" customFormat="false" ht="14.9" hidden="false" customHeight="false" outlineLevel="0" collapsed="false">
      <c r="A195" s="67"/>
      <c r="B195" s="67"/>
      <c r="C195" s="67"/>
      <c r="D195" s="64"/>
      <c r="E195" s="65"/>
      <c r="F195" s="66"/>
      <c r="G195" s="67"/>
      <c r="H195" s="68"/>
      <c r="I195" s="69"/>
      <c r="J195" s="69"/>
      <c r="K195" s="69"/>
      <c r="L195" s="69"/>
      <c r="M195" s="69"/>
      <c r="N195" s="69"/>
      <c r="O195" s="69"/>
      <c r="P195" s="69"/>
      <c r="Q195" s="51" t="n">
        <f aca="false">H195*1+I195*1+J195*1+K195*2+L195*1+M195*0.5+N195*0.5+O195*0.5+P195*0.5</f>
        <v>0</v>
      </c>
      <c r="R195" s="70"/>
      <c r="S195" s="71"/>
      <c r="T195" s="71"/>
      <c r="U195" s="71"/>
      <c r="V195" s="71"/>
      <c r="W195" s="71"/>
      <c r="X195" s="71"/>
      <c r="Y195" s="71"/>
      <c r="Z195" s="72"/>
      <c r="AA195" s="73"/>
      <c r="AB195" s="74"/>
      <c r="AC195" s="74"/>
      <c r="AD195" s="74"/>
      <c r="AE195" s="74"/>
      <c r="AF195" s="74"/>
      <c r="AG195" s="74"/>
      <c r="AH195" s="74"/>
      <c r="AI195" s="75"/>
      <c r="AJ195" s="76" t="n">
        <f aca="false">H195-(R195+AA195)</f>
        <v>0</v>
      </c>
      <c r="AK195" s="77" t="n">
        <f aca="false">I195-(S195+AB195)</f>
        <v>0</v>
      </c>
      <c r="AL195" s="77" t="n">
        <f aca="false">J195-(T195+AC195)</f>
        <v>0</v>
      </c>
      <c r="AM195" s="77" t="n">
        <f aca="false">K195-(U195+AD195)</f>
        <v>0</v>
      </c>
      <c r="AN195" s="77" t="n">
        <f aca="false">L195-(V195+AE195)</f>
        <v>0</v>
      </c>
      <c r="AO195" s="77" t="n">
        <f aca="false">M195-(W195+AF195)</f>
        <v>0</v>
      </c>
      <c r="AP195" s="77" t="n">
        <f aca="false">N195-(X195+AG195)</f>
        <v>0</v>
      </c>
      <c r="AQ195" s="77" t="n">
        <f aca="false">O195-(Y195+AH195)</f>
        <v>0</v>
      </c>
      <c r="AR195" s="77" t="n">
        <f aca="false">P195-(Z195+AI195)</f>
        <v>0</v>
      </c>
      <c r="AS195" s="60" t="n">
        <f aca="false">(AA195+AB195+AC195)*0.05+(AD195+AE195)*0.2+(AF195+AG195+AH195+AI195)*0.05+(AJ195+AK195+AL195+AN195)*1+AM195*2+(AO195+AP195+AQ195+AR195)*0.5</f>
        <v>0</v>
      </c>
      <c r="AT195" s="78" t="s">
        <v>234</v>
      </c>
    </row>
    <row r="196" customFormat="false" ht="14.9" hidden="false" customHeight="false" outlineLevel="0" collapsed="false">
      <c r="A196" s="67"/>
      <c r="B196" s="67"/>
      <c r="C196" s="67"/>
      <c r="D196" s="64"/>
      <c r="E196" s="65"/>
      <c r="F196" s="66"/>
      <c r="G196" s="67"/>
      <c r="H196" s="68"/>
      <c r="I196" s="69"/>
      <c r="J196" s="69"/>
      <c r="K196" s="69"/>
      <c r="L196" s="69"/>
      <c r="M196" s="69"/>
      <c r="N196" s="69"/>
      <c r="O196" s="69"/>
      <c r="P196" s="69"/>
      <c r="Q196" s="51" t="n">
        <f aca="false">H196*1+I196*1+J196*1+K196*2+L196*1+M196*0.5+N196*0.5+O196*0.5+P196*0.5</f>
        <v>0</v>
      </c>
      <c r="R196" s="70"/>
      <c r="S196" s="71"/>
      <c r="T196" s="71"/>
      <c r="U196" s="71"/>
      <c r="V196" s="71"/>
      <c r="W196" s="71"/>
      <c r="X196" s="71"/>
      <c r="Y196" s="71"/>
      <c r="Z196" s="72"/>
      <c r="AA196" s="73"/>
      <c r="AB196" s="74"/>
      <c r="AC196" s="74"/>
      <c r="AD196" s="74"/>
      <c r="AE196" s="74"/>
      <c r="AF196" s="74"/>
      <c r="AG196" s="74"/>
      <c r="AH196" s="74"/>
      <c r="AI196" s="75"/>
      <c r="AJ196" s="76" t="n">
        <f aca="false">H196-(R196+AA196)</f>
        <v>0</v>
      </c>
      <c r="AK196" s="77" t="n">
        <f aca="false">I196-(S196+AB196)</f>
        <v>0</v>
      </c>
      <c r="AL196" s="77" t="n">
        <f aca="false">J196-(T196+AC196)</f>
        <v>0</v>
      </c>
      <c r="AM196" s="77" t="n">
        <f aca="false">K196-(U196+AD196)</f>
        <v>0</v>
      </c>
      <c r="AN196" s="77" t="n">
        <f aca="false">L196-(V196+AE196)</f>
        <v>0</v>
      </c>
      <c r="AO196" s="77" t="n">
        <f aca="false">M196-(W196+AF196)</f>
        <v>0</v>
      </c>
      <c r="AP196" s="77" t="n">
        <f aca="false">N196-(X196+AG196)</f>
        <v>0</v>
      </c>
      <c r="AQ196" s="77" t="n">
        <f aca="false">O196-(Y196+AH196)</f>
        <v>0</v>
      </c>
      <c r="AR196" s="77" t="n">
        <f aca="false">P196-(Z196+AI196)</f>
        <v>0</v>
      </c>
      <c r="AS196" s="60" t="n">
        <f aca="false">(AA196+AB196+AC196)*0.05+(AD196+AE196)*0.2+(AF196+AG196+AH196+AI196)*0.05+(AJ196+AK196+AL196+AN196)*1+AM196*2+(AO196+AP196+AQ196+AR196)*0.5</f>
        <v>0</v>
      </c>
      <c r="AT196" s="78" t="s">
        <v>235</v>
      </c>
    </row>
    <row r="197" customFormat="false" ht="14.9" hidden="false" customHeight="false" outlineLevel="0" collapsed="false">
      <c r="A197" s="67"/>
      <c r="B197" s="67"/>
      <c r="C197" s="67"/>
      <c r="D197" s="64"/>
      <c r="E197" s="65"/>
      <c r="F197" s="66"/>
      <c r="G197" s="67"/>
      <c r="H197" s="68"/>
      <c r="I197" s="69"/>
      <c r="J197" s="69"/>
      <c r="K197" s="69"/>
      <c r="L197" s="69"/>
      <c r="M197" s="69"/>
      <c r="N197" s="69"/>
      <c r="O197" s="69"/>
      <c r="P197" s="69"/>
      <c r="Q197" s="51" t="n">
        <f aca="false">H197*1+I197*1+J197*1+K197*2+L197*1+M197*0.5+N197*0.5+O197*0.5+P197*0.5</f>
        <v>0</v>
      </c>
      <c r="R197" s="70"/>
      <c r="S197" s="71"/>
      <c r="T197" s="71"/>
      <c r="U197" s="71"/>
      <c r="V197" s="71"/>
      <c r="W197" s="71"/>
      <c r="X197" s="71"/>
      <c r="Y197" s="71"/>
      <c r="Z197" s="72"/>
      <c r="AA197" s="73"/>
      <c r="AB197" s="74"/>
      <c r="AC197" s="74"/>
      <c r="AD197" s="74"/>
      <c r="AE197" s="74"/>
      <c r="AF197" s="74"/>
      <c r="AG197" s="74"/>
      <c r="AH197" s="74"/>
      <c r="AI197" s="75"/>
      <c r="AJ197" s="76" t="n">
        <f aca="false">H197-(R197+AA197)</f>
        <v>0</v>
      </c>
      <c r="AK197" s="77" t="n">
        <f aca="false">I197-(S197+AB197)</f>
        <v>0</v>
      </c>
      <c r="AL197" s="77" t="n">
        <f aca="false">J197-(T197+AC197)</f>
        <v>0</v>
      </c>
      <c r="AM197" s="77" t="n">
        <f aca="false">K197-(U197+AD197)</f>
        <v>0</v>
      </c>
      <c r="AN197" s="77" t="n">
        <f aca="false">L197-(V197+AE197)</f>
        <v>0</v>
      </c>
      <c r="AO197" s="77" t="n">
        <f aca="false">M197-(W197+AF197)</f>
        <v>0</v>
      </c>
      <c r="AP197" s="77" t="n">
        <f aca="false">N197-(X197+AG197)</f>
        <v>0</v>
      </c>
      <c r="AQ197" s="77" t="n">
        <f aca="false">O197-(Y197+AH197)</f>
        <v>0</v>
      </c>
      <c r="AR197" s="77" t="n">
        <f aca="false">P197-(Z197+AI197)</f>
        <v>0</v>
      </c>
      <c r="AS197" s="60" t="n">
        <f aca="false">(AA197+AB197+AC197)*0.05+(AD197+AE197)*0.2+(AF197+AG197+AH197+AI197)*0.05+(AJ197+AK197+AL197+AN197)*1+AM197*2+(AO197+AP197+AQ197+AR197)*0.5</f>
        <v>0</v>
      </c>
      <c r="AT197" s="78" t="s">
        <v>236</v>
      </c>
    </row>
    <row r="198" customFormat="false" ht="14.9" hidden="false" customHeight="false" outlineLevel="0" collapsed="false">
      <c r="A198" s="67"/>
      <c r="B198" s="67"/>
      <c r="C198" s="67"/>
      <c r="D198" s="64"/>
      <c r="E198" s="65"/>
      <c r="F198" s="66"/>
      <c r="G198" s="67"/>
      <c r="H198" s="68"/>
      <c r="I198" s="69"/>
      <c r="J198" s="69"/>
      <c r="K198" s="69"/>
      <c r="L198" s="69"/>
      <c r="M198" s="69"/>
      <c r="N198" s="69"/>
      <c r="O198" s="69"/>
      <c r="P198" s="69"/>
      <c r="Q198" s="51" t="n">
        <f aca="false">H198*1+I198*1+J198*1+K198*2+L198*1+M198*0.5+N198*0.5+O198*0.5+P198*0.5</f>
        <v>0</v>
      </c>
      <c r="R198" s="70"/>
      <c r="S198" s="71"/>
      <c r="T198" s="71"/>
      <c r="U198" s="71"/>
      <c r="V198" s="71"/>
      <c r="W198" s="71"/>
      <c r="X198" s="71"/>
      <c r="Y198" s="71"/>
      <c r="Z198" s="72"/>
      <c r="AA198" s="73"/>
      <c r="AB198" s="74"/>
      <c r="AC198" s="74"/>
      <c r="AD198" s="74"/>
      <c r="AE198" s="74"/>
      <c r="AF198" s="74"/>
      <c r="AG198" s="74"/>
      <c r="AH198" s="74"/>
      <c r="AI198" s="75"/>
      <c r="AJ198" s="76" t="n">
        <f aca="false">H198-(R198+AA198)</f>
        <v>0</v>
      </c>
      <c r="AK198" s="77" t="n">
        <f aca="false">I198-(S198+AB198)</f>
        <v>0</v>
      </c>
      <c r="AL198" s="77" t="n">
        <f aca="false">J198-(T198+AC198)</f>
        <v>0</v>
      </c>
      <c r="AM198" s="77" t="n">
        <f aca="false">K198-(U198+AD198)</f>
        <v>0</v>
      </c>
      <c r="AN198" s="77" t="n">
        <f aca="false">L198-(V198+AE198)</f>
        <v>0</v>
      </c>
      <c r="AO198" s="77" t="n">
        <f aca="false">M198-(W198+AF198)</f>
        <v>0</v>
      </c>
      <c r="AP198" s="77" t="n">
        <f aca="false">N198-(X198+AG198)</f>
        <v>0</v>
      </c>
      <c r="AQ198" s="77" t="n">
        <f aca="false">O198-(Y198+AH198)</f>
        <v>0</v>
      </c>
      <c r="AR198" s="77" t="n">
        <f aca="false">P198-(Z198+AI198)</f>
        <v>0</v>
      </c>
      <c r="AS198" s="60" t="n">
        <f aca="false">(AA198+AB198+AC198)*0.05+(AD198+AE198)*0.2+(AF198+AG198+AH198+AI198)*0.05+(AJ198+AK198+AL198+AN198)*1+AM198*2+(AO198+AP198+AQ198+AR198)*0.5</f>
        <v>0</v>
      </c>
      <c r="AT198" s="78" t="s">
        <v>237</v>
      </c>
    </row>
    <row r="199" customFormat="false" ht="14.9" hidden="false" customHeight="false" outlineLevel="0" collapsed="false">
      <c r="A199" s="67"/>
      <c r="B199" s="67"/>
      <c r="C199" s="67"/>
      <c r="D199" s="64"/>
      <c r="E199" s="65"/>
      <c r="F199" s="66"/>
      <c r="G199" s="67"/>
      <c r="H199" s="68"/>
      <c r="I199" s="69"/>
      <c r="J199" s="69"/>
      <c r="K199" s="69"/>
      <c r="L199" s="69"/>
      <c r="M199" s="69"/>
      <c r="N199" s="69"/>
      <c r="O199" s="69"/>
      <c r="P199" s="69"/>
      <c r="Q199" s="51" t="n">
        <f aca="false">H199*1+I199*1+J199*1+K199*2+L199*1+M199*0.5+N199*0.5+O199*0.5+P199*0.5</f>
        <v>0</v>
      </c>
      <c r="R199" s="70"/>
      <c r="S199" s="71"/>
      <c r="T199" s="71"/>
      <c r="U199" s="71"/>
      <c r="V199" s="71"/>
      <c r="W199" s="71"/>
      <c r="X199" s="71"/>
      <c r="Y199" s="71"/>
      <c r="Z199" s="72"/>
      <c r="AA199" s="73"/>
      <c r="AB199" s="74"/>
      <c r="AC199" s="74"/>
      <c r="AD199" s="74"/>
      <c r="AE199" s="74"/>
      <c r="AF199" s="74"/>
      <c r="AG199" s="74"/>
      <c r="AH199" s="74"/>
      <c r="AI199" s="75"/>
      <c r="AJ199" s="76" t="n">
        <f aca="false">H199-(R199+AA199)</f>
        <v>0</v>
      </c>
      <c r="AK199" s="77" t="n">
        <f aca="false">I199-(S199+AB199)</f>
        <v>0</v>
      </c>
      <c r="AL199" s="77" t="n">
        <f aca="false">J199-(T199+AC199)</f>
        <v>0</v>
      </c>
      <c r="AM199" s="77" t="n">
        <f aca="false">K199-(U199+AD199)</f>
        <v>0</v>
      </c>
      <c r="AN199" s="77" t="n">
        <f aca="false">L199-(V199+AE199)</f>
        <v>0</v>
      </c>
      <c r="AO199" s="77" t="n">
        <f aca="false">M199-(W199+AF199)</f>
        <v>0</v>
      </c>
      <c r="AP199" s="77" t="n">
        <f aca="false">N199-(X199+AG199)</f>
        <v>0</v>
      </c>
      <c r="AQ199" s="77" t="n">
        <f aca="false">O199-(Y199+AH199)</f>
        <v>0</v>
      </c>
      <c r="AR199" s="77" t="n">
        <f aca="false">P199-(Z199+AI199)</f>
        <v>0</v>
      </c>
      <c r="AS199" s="60" t="n">
        <f aca="false">(AA199+AB199+AC199)*0.05+(AD199+AE199)*0.2+(AF199+AG199+AH199+AI199)*0.05+(AJ199+AK199+AL199+AN199)*1+AM199*2+(AO199+AP199+AQ199+AR199)*0.5</f>
        <v>0</v>
      </c>
      <c r="AT199" s="78" t="s">
        <v>238</v>
      </c>
    </row>
    <row r="200" customFormat="false" ht="14.9" hidden="false" customHeight="false" outlineLevel="0" collapsed="false">
      <c r="A200" s="67"/>
      <c r="B200" s="67"/>
      <c r="C200" s="67"/>
      <c r="D200" s="64"/>
      <c r="E200" s="65"/>
      <c r="F200" s="66"/>
      <c r="G200" s="67"/>
      <c r="H200" s="68"/>
      <c r="I200" s="69"/>
      <c r="J200" s="69"/>
      <c r="K200" s="69"/>
      <c r="L200" s="69"/>
      <c r="M200" s="69"/>
      <c r="N200" s="69"/>
      <c r="O200" s="69"/>
      <c r="P200" s="69"/>
      <c r="Q200" s="51" t="n">
        <f aca="false">H200*1+I200*1+J200*1+K200*2+L200*1+M200*0.5+N200*0.5+O200*0.5+P200*0.5</f>
        <v>0</v>
      </c>
      <c r="R200" s="70"/>
      <c r="S200" s="71"/>
      <c r="T200" s="71"/>
      <c r="U200" s="71"/>
      <c r="V200" s="71"/>
      <c r="W200" s="71"/>
      <c r="X200" s="71"/>
      <c r="Y200" s="71"/>
      <c r="Z200" s="72"/>
      <c r="AA200" s="73"/>
      <c r="AB200" s="74"/>
      <c r="AC200" s="74"/>
      <c r="AD200" s="74"/>
      <c r="AE200" s="74"/>
      <c r="AF200" s="74"/>
      <c r="AG200" s="74"/>
      <c r="AH200" s="74"/>
      <c r="AI200" s="75"/>
      <c r="AJ200" s="76" t="n">
        <f aca="false">H200-(R200+AA200)</f>
        <v>0</v>
      </c>
      <c r="AK200" s="77" t="n">
        <f aca="false">I200-(S200+AB200)</f>
        <v>0</v>
      </c>
      <c r="AL200" s="77" t="n">
        <f aca="false">J200-(T200+AC200)</f>
        <v>0</v>
      </c>
      <c r="AM200" s="77" t="n">
        <f aca="false">K200-(U200+AD200)</f>
        <v>0</v>
      </c>
      <c r="AN200" s="77" t="n">
        <f aca="false">L200-(V200+AE200)</f>
        <v>0</v>
      </c>
      <c r="AO200" s="77" t="n">
        <f aca="false">M200-(W200+AF200)</f>
        <v>0</v>
      </c>
      <c r="AP200" s="77" t="n">
        <f aca="false">N200-(X200+AG200)</f>
        <v>0</v>
      </c>
      <c r="AQ200" s="77" t="n">
        <f aca="false">O200-(Y200+AH200)</f>
        <v>0</v>
      </c>
      <c r="AR200" s="77" t="n">
        <f aca="false">P200-(Z200+AI200)</f>
        <v>0</v>
      </c>
      <c r="AS200" s="60" t="n">
        <f aca="false">(AA200+AB200+AC200)*0.05+(AD200+AE200)*0.2+(AF200+AG200+AH200+AI200)*0.05+(AJ200+AK200+AL200+AN200)*1+AM200*2+(AO200+AP200+AQ200+AR200)*0.5</f>
        <v>0</v>
      </c>
      <c r="AT200" s="78" t="s">
        <v>239</v>
      </c>
    </row>
    <row r="201" customFormat="false" ht="14.9" hidden="false" customHeight="false" outlineLevel="0" collapsed="false">
      <c r="A201" s="67"/>
      <c r="B201" s="67"/>
      <c r="C201" s="67"/>
      <c r="D201" s="64"/>
      <c r="E201" s="65"/>
      <c r="F201" s="66"/>
      <c r="G201" s="67"/>
      <c r="H201" s="68"/>
      <c r="I201" s="69"/>
      <c r="J201" s="69"/>
      <c r="K201" s="69"/>
      <c r="L201" s="69"/>
      <c r="M201" s="69"/>
      <c r="N201" s="69"/>
      <c r="O201" s="69"/>
      <c r="P201" s="69"/>
      <c r="Q201" s="51" t="n">
        <f aca="false">H201*1+I201*1+J201*1+K201*2+L201*1+M201*0.5+N201*0.5+O201*0.5+P201*0.5</f>
        <v>0</v>
      </c>
      <c r="R201" s="70"/>
      <c r="S201" s="71"/>
      <c r="T201" s="71"/>
      <c r="U201" s="71"/>
      <c r="V201" s="71"/>
      <c r="W201" s="71"/>
      <c r="X201" s="71"/>
      <c r="Y201" s="71"/>
      <c r="Z201" s="72"/>
      <c r="AA201" s="73"/>
      <c r="AB201" s="74"/>
      <c r="AC201" s="74"/>
      <c r="AD201" s="74"/>
      <c r="AE201" s="74"/>
      <c r="AF201" s="74"/>
      <c r="AG201" s="74"/>
      <c r="AH201" s="74"/>
      <c r="AI201" s="75"/>
      <c r="AJ201" s="76" t="n">
        <f aca="false">H201-(R201+AA201)</f>
        <v>0</v>
      </c>
      <c r="AK201" s="77" t="n">
        <f aca="false">I201-(S201+AB201)</f>
        <v>0</v>
      </c>
      <c r="AL201" s="77" t="n">
        <f aca="false">J201-(T201+AC201)</f>
        <v>0</v>
      </c>
      <c r="AM201" s="77" t="n">
        <f aca="false">K201-(U201+AD201)</f>
        <v>0</v>
      </c>
      <c r="AN201" s="77" t="n">
        <f aca="false">L201-(V201+AE201)</f>
        <v>0</v>
      </c>
      <c r="AO201" s="77" t="n">
        <f aca="false">M201-(W201+AF201)</f>
        <v>0</v>
      </c>
      <c r="AP201" s="77" t="n">
        <f aca="false">N201-(X201+AG201)</f>
        <v>0</v>
      </c>
      <c r="AQ201" s="77" t="n">
        <f aca="false">O201-(Y201+AH201)</f>
        <v>0</v>
      </c>
      <c r="AR201" s="77" t="n">
        <f aca="false">P201-(Z201+AI201)</f>
        <v>0</v>
      </c>
      <c r="AS201" s="60" t="n">
        <f aca="false">(AA201+AB201+AC201)*0.05+(AD201+AE201)*0.2+(AF201+AG201+AH201+AI201)*0.05+(AJ201+AK201+AL201+AN201)*1+AM201*2+(AO201+AP201+AQ201+AR201)*0.5</f>
        <v>0</v>
      </c>
      <c r="AT201" s="78" t="s">
        <v>240</v>
      </c>
    </row>
    <row r="202" customFormat="false" ht="14.9" hidden="false" customHeight="false" outlineLevel="0" collapsed="false">
      <c r="A202" s="67"/>
      <c r="B202" s="67"/>
      <c r="C202" s="67"/>
      <c r="D202" s="64"/>
      <c r="E202" s="65"/>
      <c r="F202" s="66"/>
      <c r="G202" s="67"/>
      <c r="H202" s="68"/>
      <c r="I202" s="69"/>
      <c r="J202" s="69"/>
      <c r="K202" s="69"/>
      <c r="L202" s="69"/>
      <c r="M202" s="69"/>
      <c r="N202" s="69"/>
      <c r="O202" s="69"/>
      <c r="P202" s="69"/>
      <c r="Q202" s="51" t="n">
        <f aca="false">H202*1+I202*1+J202*1+K202*2+L202*1+M202*0.5+N202*0.5+O202*0.5+P202*0.5</f>
        <v>0</v>
      </c>
      <c r="R202" s="70"/>
      <c r="S202" s="71"/>
      <c r="T202" s="71"/>
      <c r="U202" s="71"/>
      <c r="V202" s="71"/>
      <c r="W202" s="71"/>
      <c r="X202" s="71"/>
      <c r="Y202" s="71"/>
      <c r="Z202" s="72"/>
      <c r="AA202" s="73"/>
      <c r="AB202" s="74"/>
      <c r="AC202" s="74"/>
      <c r="AD202" s="74"/>
      <c r="AE202" s="74"/>
      <c r="AF202" s="74"/>
      <c r="AG202" s="74"/>
      <c r="AH202" s="74"/>
      <c r="AI202" s="75"/>
      <c r="AJ202" s="76" t="n">
        <f aca="false">H202-(R202+AA202)</f>
        <v>0</v>
      </c>
      <c r="AK202" s="77" t="n">
        <f aca="false">I202-(S202+AB202)</f>
        <v>0</v>
      </c>
      <c r="AL202" s="77" t="n">
        <f aca="false">J202-(T202+AC202)</f>
        <v>0</v>
      </c>
      <c r="AM202" s="77" t="n">
        <f aca="false">K202-(U202+AD202)</f>
        <v>0</v>
      </c>
      <c r="AN202" s="77" t="n">
        <f aca="false">L202-(V202+AE202)</f>
        <v>0</v>
      </c>
      <c r="AO202" s="77" t="n">
        <f aca="false">M202-(W202+AF202)</f>
        <v>0</v>
      </c>
      <c r="AP202" s="77" t="n">
        <f aca="false">N202-(X202+AG202)</f>
        <v>0</v>
      </c>
      <c r="AQ202" s="77" t="n">
        <f aca="false">O202-(Y202+AH202)</f>
        <v>0</v>
      </c>
      <c r="AR202" s="77" t="n">
        <f aca="false">P202-(Z202+AI202)</f>
        <v>0</v>
      </c>
      <c r="AS202" s="60" t="n">
        <f aca="false">(AA202+AB202+AC202)*0.05+(AD202+AE202)*0.2+(AF202+AG202+AH202+AI202)*0.05+(AJ202+AK202+AL202+AN202)*1+AM202*2+(AO202+AP202+AQ202+AR202)*0.5</f>
        <v>0</v>
      </c>
      <c r="AT202" s="78" t="s">
        <v>241</v>
      </c>
    </row>
    <row r="203" customFormat="false" ht="14.9" hidden="false" customHeight="false" outlineLevel="0" collapsed="false">
      <c r="A203" s="67"/>
      <c r="B203" s="67"/>
      <c r="C203" s="67"/>
      <c r="D203" s="64"/>
      <c r="E203" s="65"/>
      <c r="F203" s="66"/>
      <c r="G203" s="67"/>
      <c r="H203" s="68"/>
      <c r="I203" s="69"/>
      <c r="J203" s="69"/>
      <c r="K203" s="69"/>
      <c r="L203" s="69"/>
      <c r="M203" s="69"/>
      <c r="N203" s="69"/>
      <c r="O203" s="69"/>
      <c r="P203" s="69"/>
      <c r="Q203" s="51" t="n">
        <f aca="false">H203*1+I203*1+J203*1+K203*2+L203*1+M203*0.5+N203*0.5+O203*0.5+P203*0.5</f>
        <v>0</v>
      </c>
      <c r="R203" s="70"/>
      <c r="S203" s="71"/>
      <c r="T203" s="71"/>
      <c r="U203" s="71"/>
      <c r="V203" s="71"/>
      <c r="W203" s="71"/>
      <c r="X203" s="71"/>
      <c r="Y203" s="71"/>
      <c r="Z203" s="72"/>
      <c r="AA203" s="73"/>
      <c r="AB203" s="74"/>
      <c r="AC203" s="74"/>
      <c r="AD203" s="74"/>
      <c r="AE203" s="74"/>
      <c r="AF203" s="74"/>
      <c r="AG203" s="74"/>
      <c r="AH203" s="74"/>
      <c r="AI203" s="75"/>
      <c r="AJ203" s="76" t="n">
        <f aca="false">H203-(R203+AA203)</f>
        <v>0</v>
      </c>
      <c r="AK203" s="77" t="n">
        <f aca="false">I203-(S203+AB203)</f>
        <v>0</v>
      </c>
      <c r="AL203" s="77" t="n">
        <f aca="false">J203-(T203+AC203)</f>
        <v>0</v>
      </c>
      <c r="AM203" s="77" t="n">
        <f aca="false">K203-(U203+AD203)</f>
        <v>0</v>
      </c>
      <c r="AN203" s="77" t="n">
        <f aca="false">L203-(V203+AE203)</f>
        <v>0</v>
      </c>
      <c r="AO203" s="77" t="n">
        <f aca="false">M203-(W203+AF203)</f>
        <v>0</v>
      </c>
      <c r="AP203" s="77" t="n">
        <f aca="false">N203-(X203+AG203)</f>
        <v>0</v>
      </c>
      <c r="AQ203" s="77" t="n">
        <f aca="false">O203-(Y203+AH203)</f>
        <v>0</v>
      </c>
      <c r="AR203" s="77" t="n">
        <f aca="false">P203-(Z203+AI203)</f>
        <v>0</v>
      </c>
      <c r="AS203" s="60" t="n">
        <f aca="false">(AA203+AB203+AC203)*0.05+(AD203+AE203)*0.2+(AF203+AG203+AH203+AI203)*0.05+(AJ203+AK203+AL203+AN203)*1+AM203*2+(AO203+AP203+AQ203+AR203)*0.5</f>
        <v>0</v>
      </c>
      <c r="AT203" s="78" t="s">
        <v>242</v>
      </c>
    </row>
    <row r="204" customFormat="false" ht="14.9" hidden="false" customHeight="false" outlineLevel="0" collapsed="false">
      <c r="A204" s="67"/>
      <c r="B204" s="67"/>
      <c r="C204" s="67"/>
      <c r="D204" s="64"/>
      <c r="E204" s="65"/>
      <c r="F204" s="66"/>
      <c r="G204" s="67"/>
      <c r="H204" s="68"/>
      <c r="I204" s="69"/>
      <c r="J204" s="69"/>
      <c r="K204" s="69"/>
      <c r="L204" s="69"/>
      <c r="M204" s="69"/>
      <c r="N204" s="69"/>
      <c r="O204" s="69"/>
      <c r="P204" s="69"/>
      <c r="Q204" s="51" t="n">
        <f aca="false">H204*1+I204*1+J204*1+K204*2+L204*1+M204*0.5+N204*0.5+O204*0.5+P204*0.5</f>
        <v>0</v>
      </c>
      <c r="R204" s="70"/>
      <c r="S204" s="71"/>
      <c r="T204" s="71"/>
      <c r="U204" s="71"/>
      <c r="V204" s="71"/>
      <c r="W204" s="71"/>
      <c r="X204" s="71"/>
      <c r="Y204" s="71"/>
      <c r="Z204" s="72"/>
      <c r="AA204" s="73"/>
      <c r="AB204" s="74"/>
      <c r="AC204" s="74"/>
      <c r="AD204" s="74"/>
      <c r="AE204" s="74"/>
      <c r="AF204" s="74"/>
      <c r="AG204" s="74"/>
      <c r="AH204" s="74"/>
      <c r="AI204" s="75"/>
      <c r="AJ204" s="76" t="n">
        <f aca="false">H204-(R204+AA204)</f>
        <v>0</v>
      </c>
      <c r="AK204" s="77" t="n">
        <f aca="false">I204-(S204+AB204)</f>
        <v>0</v>
      </c>
      <c r="AL204" s="77" t="n">
        <f aca="false">J204-(T204+AC204)</f>
        <v>0</v>
      </c>
      <c r="AM204" s="77" t="n">
        <f aca="false">K204-(U204+AD204)</f>
        <v>0</v>
      </c>
      <c r="AN204" s="77" t="n">
        <f aca="false">L204-(V204+AE204)</f>
        <v>0</v>
      </c>
      <c r="AO204" s="77" t="n">
        <f aca="false">M204-(W204+AF204)</f>
        <v>0</v>
      </c>
      <c r="AP204" s="77" t="n">
        <f aca="false">N204-(X204+AG204)</f>
        <v>0</v>
      </c>
      <c r="AQ204" s="77" t="n">
        <f aca="false">O204-(Y204+AH204)</f>
        <v>0</v>
      </c>
      <c r="AR204" s="77" t="n">
        <f aca="false">P204-(Z204+AI204)</f>
        <v>0</v>
      </c>
      <c r="AS204" s="60" t="n">
        <f aca="false">(AA204+AB204+AC204)*0.05+(AD204+AE204)*0.2+(AF204+AG204+AH204+AI204)*0.05+(AJ204+AK204+AL204+AN204)*1+AM204*2+(AO204+AP204+AQ204+AR204)*0.5</f>
        <v>0</v>
      </c>
      <c r="AT204" s="78" t="s">
        <v>243</v>
      </c>
    </row>
    <row r="205" customFormat="false" ht="14.9" hidden="false" customHeight="false" outlineLevel="0" collapsed="false">
      <c r="A205" s="67"/>
      <c r="B205" s="67"/>
      <c r="C205" s="67"/>
      <c r="D205" s="64"/>
      <c r="E205" s="65"/>
      <c r="F205" s="66"/>
      <c r="G205" s="67"/>
      <c r="H205" s="68"/>
      <c r="I205" s="69"/>
      <c r="J205" s="69"/>
      <c r="K205" s="69"/>
      <c r="L205" s="69"/>
      <c r="M205" s="69"/>
      <c r="N205" s="69"/>
      <c r="O205" s="69"/>
      <c r="P205" s="69"/>
      <c r="Q205" s="51" t="n">
        <f aca="false">H205*1+I205*1+J205*1+K205*2+L205*1+M205*0.5+N205*0.5+O205*0.5+P205*0.5</f>
        <v>0</v>
      </c>
      <c r="R205" s="70"/>
      <c r="S205" s="71"/>
      <c r="T205" s="71"/>
      <c r="U205" s="71"/>
      <c r="V205" s="71"/>
      <c r="W205" s="71"/>
      <c r="X205" s="71"/>
      <c r="Y205" s="71"/>
      <c r="Z205" s="72"/>
      <c r="AA205" s="73"/>
      <c r="AB205" s="74"/>
      <c r="AC205" s="74"/>
      <c r="AD205" s="74"/>
      <c r="AE205" s="74"/>
      <c r="AF205" s="74"/>
      <c r="AG205" s="74"/>
      <c r="AH205" s="74"/>
      <c r="AI205" s="75"/>
      <c r="AJ205" s="76" t="n">
        <f aca="false">H205-(R205+AA205)</f>
        <v>0</v>
      </c>
      <c r="AK205" s="77" t="n">
        <f aca="false">I205-(S205+AB205)</f>
        <v>0</v>
      </c>
      <c r="AL205" s="77" t="n">
        <f aca="false">J205-(T205+AC205)</f>
        <v>0</v>
      </c>
      <c r="AM205" s="77" t="n">
        <f aca="false">K205-(U205+AD205)</f>
        <v>0</v>
      </c>
      <c r="AN205" s="77" t="n">
        <f aca="false">L205-(V205+AE205)</f>
        <v>0</v>
      </c>
      <c r="AO205" s="77" t="n">
        <f aca="false">M205-(W205+AF205)</f>
        <v>0</v>
      </c>
      <c r="AP205" s="77" t="n">
        <f aca="false">N205-(X205+AG205)</f>
        <v>0</v>
      </c>
      <c r="AQ205" s="77" t="n">
        <f aca="false">O205-(Y205+AH205)</f>
        <v>0</v>
      </c>
      <c r="AR205" s="77" t="n">
        <f aca="false">P205-(Z205+AI205)</f>
        <v>0</v>
      </c>
      <c r="AS205" s="60" t="n">
        <f aca="false">(AA205+AB205+AC205)*0.05+(AD205+AE205)*0.2+(AF205+AG205+AH205+AI205)*0.05+(AJ205+AK205+AL205+AN205)*1+AM205*2+(AO205+AP205+AQ205+AR205)*0.5</f>
        <v>0</v>
      </c>
      <c r="AT205" s="78" t="s">
        <v>244</v>
      </c>
    </row>
    <row r="206" customFormat="false" ht="14.9" hidden="false" customHeight="false" outlineLevel="0" collapsed="false">
      <c r="A206" s="67"/>
      <c r="B206" s="67"/>
      <c r="C206" s="67"/>
      <c r="D206" s="64"/>
      <c r="E206" s="65"/>
      <c r="F206" s="66"/>
      <c r="G206" s="67"/>
      <c r="H206" s="68"/>
      <c r="I206" s="69"/>
      <c r="J206" s="69"/>
      <c r="K206" s="69"/>
      <c r="L206" s="69"/>
      <c r="M206" s="69"/>
      <c r="N206" s="69"/>
      <c r="O206" s="69"/>
      <c r="P206" s="69"/>
      <c r="Q206" s="51" t="n">
        <f aca="false">H206*1+I206*1+J206*1+K206*2+L206*1+M206*0.5+N206*0.5+O206*0.5+P206*0.5</f>
        <v>0</v>
      </c>
      <c r="R206" s="70"/>
      <c r="S206" s="71"/>
      <c r="T206" s="71"/>
      <c r="U206" s="71"/>
      <c r="V206" s="71"/>
      <c r="W206" s="71"/>
      <c r="X206" s="71"/>
      <c r="Y206" s="71"/>
      <c r="Z206" s="72"/>
      <c r="AA206" s="73"/>
      <c r="AB206" s="74"/>
      <c r="AC206" s="74"/>
      <c r="AD206" s="74"/>
      <c r="AE206" s="74"/>
      <c r="AF206" s="74"/>
      <c r="AG206" s="74"/>
      <c r="AH206" s="74"/>
      <c r="AI206" s="75"/>
      <c r="AJ206" s="76" t="n">
        <f aca="false">H206-(R206+AA206)</f>
        <v>0</v>
      </c>
      <c r="AK206" s="77" t="n">
        <f aca="false">I206-(S206+AB206)</f>
        <v>0</v>
      </c>
      <c r="AL206" s="77" t="n">
        <f aca="false">J206-(T206+AC206)</f>
        <v>0</v>
      </c>
      <c r="AM206" s="77" t="n">
        <f aca="false">K206-(U206+AD206)</f>
        <v>0</v>
      </c>
      <c r="AN206" s="77" t="n">
        <f aca="false">L206-(V206+AE206)</f>
        <v>0</v>
      </c>
      <c r="AO206" s="77" t="n">
        <f aca="false">M206-(W206+AF206)</f>
        <v>0</v>
      </c>
      <c r="AP206" s="77" t="n">
        <f aca="false">N206-(X206+AG206)</f>
        <v>0</v>
      </c>
      <c r="AQ206" s="77" t="n">
        <f aca="false">O206-(Y206+AH206)</f>
        <v>0</v>
      </c>
      <c r="AR206" s="77" t="n">
        <f aca="false">P206-(Z206+AI206)</f>
        <v>0</v>
      </c>
      <c r="AS206" s="60" t="n">
        <f aca="false">(AA206+AB206+AC206)*0.05+(AD206+AE206)*0.2+(AF206+AG206+AH206+AI206)*0.05+(AJ206+AK206+AL206+AN206)*1+AM206*2+(AO206+AP206+AQ206+AR206)*0.5</f>
        <v>0</v>
      </c>
      <c r="AT206" s="78" t="s">
        <v>245</v>
      </c>
    </row>
    <row r="207" customFormat="false" ht="14.9" hidden="false" customHeight="false" outlineLevel="0" collapsed="false">
      <c r="A207" s="67"/>
      <c r="B207" s="67"/>
      <c r="C207" s="67"/>
      <c r="D207" s="64"/>
      <c r="E207" s="65"/>
      <c r="F207" s="66"/>
      <c r="G207" s="67"/>
      <c r="H207" s="68"/>
      <c r="I207" s="69"/>
      <c r="J207" s="69"/>
      <c r="K207" s="69"/>
      <c r="L207" s="69"/>
      <c r="M207" s="69"/>
      <c r="N207" s="69"/>
      <c r="O207" s="69"/>
      <c r="P207" s="69"/>
      <c r="Q207" s="51" t="n">
        <f aca="false">H207*1+I207*1+J207*1+K207*2+L207*1+M207*0.5+N207*0.5+O207*0.5+P207*0.5</f>
        <v>0</v>
      </c>
      <c r="R207" s="70"/>
      <c r="S207" s="71"/>
      <c r="T207" s="71"/>
      <c r="U207" s="71"/>
      <c r="V207" s="71"/>
      <c r="W207" s="71"/>
      <c r="X207" s="71"/>
      <c r="Y207" s="71"/>
      <c r="Z207" s="72"/>
      <c r="AA207" s="73"/>
      <c r="AB207" s="74"/>
      <c r="AC207" s="74"/>
      <c r="AD207" s="74"/>
      <c r="AE207" s="74"/>
      <c r="AF207" s="74"/>
      <c r="AG207" s="74"/>
      <c r="AH207" s="74"/>
      <c r="AI207" s="75"/>
      <c r="AJ207" s="76" t="n">
        <f aca="false">H207-(R207+AA207)</f>
        <v>0</v>
      </c>
      <c r="AK207" s="77" t="n">
        <f aca="false">I207-(S207+AB207)</f>
        <v>0</v>
      </c>
      <c r="AL207" s="77" t="n">
        <f aca="false">J207-(T207+AC207)</f>
        <v>0</v>
      </c>
      <c r="AM207" s="77" t="n">
        <f aca="false">K207-(U207+AD207)</f>
        <v>0</v>
      </c>
      <c r="AN207" s="77" t="n">
        <f aca="false">L207-(V207+AE207)</f>
        <v>0</v>
      </c>
      <c r="AO207" s="77" t="n">
        <f aca="false">M207-(W207+AF207)</f>
        <v>0</v>
      </c>
      <c r="AP207" s="77" t="n">
        <f aca="false">N207-(X207+AG207)</f>
        <v>0</v>
      </c>
      <c r="AQ207" s="77" t="n">
        <f aca="false">O207-(Y207+AH207)</f>
        <v>0</v>
      </c>
      <c r="AR207" s="77" t="n">
        <f aca="false">P207-(Z207+AI207)</f>
        <v>0</v>
      </c>
      <c r="AS207" s="60" t="n">
        <f aca="false">(AA207+AB207+AC207)*0.05+(AD207+AE207)*0.2+(AF207+AG207+AH207+AI207)*0.05+(AJ207+AK207+AL207+AN207)*1+AM207*2+(AO207+AP207+AQ207+AR207)*0.5</f>
        <v>0</v>
      </c>
      <c r="AT207" s="78" t="s">
        <v>246</v>
      </c>
    </row>
    <row r="208" customFormat="false" ht="14.9" hidden="false" customHeight="false" outlineLevel="0" collapsed="false">
      <c r="A208" s="67"/>
      <c r="B208" s="67"/>
      <c r="C208" s="67"/>
      <c r="D208" s="64"/>
      <c r="E208" s="65"/>
      <c r="F208" s="66"/>
      <c r="G208" s="67"/>
      <c r="H208" s="68"/>
      <c r="I208" s="69"/>
      <c r="J208" s="69"/>
      <c r="K208" s="69"/>
      <c r="L208" s="69"/>
      <c r="M208" s="69"/>
      <c r="N208" s="69"/>
      <c r="O208" s="69"/>
      <c r="P208" s="69"/>
      <c r="Q208" s="51" t="n">
        <f aca="false">H208*1+I208*1+J208*1+K208*2+L208*1+M208*0.5+N208*0.5+O208*0.5+P208*0.5</f>
        <v>0</v>
      </c>
      <c r="R208" s="70"/>
      <c r="S208" s="71"/>
      <c r="T208" s="71"/>
      <c r="U208" s="71"/>
      <c r="V208" s="71"/>
      <c r="W208" s="71"/>
      <c r="X208" s="71"/>
      <c r="Y208" s="71"/>
      <c r="Z208" s="72"/>
      <c r="AA208" s="73"/>
      <c r="AB208" s="74"/>
      <c r="AC208" s="74"/>
      <c r="AD208" s="74"/>
      <c r="AE208" s="74"/>
      <c r="AF208" s="74"/>
      <c r="AG208" s="74"/>
      <c r="AH208" s="74"/>
      <c r="AI208" s="75"/>
      <c r="AJ208" s="76" t="n">
        <f aca="false">H208-(R208+AA208)</f>
        <v>0</v>
      </c>
      <c r="AK208" s="77" t="n">
        <f aca="false">I208-(S208+AB208)</f>
        <v>0</v>
      </c>
      <c r="AL208" s="77" t="n">
        <f aca="false">J208-(T208+AC208)</f>
        <v>0</v>
      </c>
      <c r="AM208" s="77" t="n">
        <f aca="false">K208-(U208+AD208)</f>
        <v>0</v>
      </c>
      <c r="AN208" s="77" t="n">
        <f aca="false">L208-(V208+AE208)</f>
        <v>0</v>
      </c>
      <c r="AO208" s="77" t="n">
        <f aca="false">M208-(W208+AF208)</f>
        <v>0</v>
      </c>
      <c r="AP208" s="77" t="n">
        <f aca="false">N208-(X208+AG208)</f>
        <v>0</v>
      </c>
      <c r="AQ208" s="77" t="n">
        <f aca="false">O208-(Y208+AH208)</f>
        <v>0</v>
      </c>
      <c r="AR208" s="77" t="n">
        <f aca="false">P208-(Z208+AI208)</f>
        <v>0</v>
      </c>
      <c r="AS208" s="60" t="n">
        <f aca="false">(AA208+AB208+AC208)*0.05+(AD208+AE208)*0.2+(AF208+AG208+AH208+AI208)*0.05+(AJ208+AK208+AL208+AN208)*1+AM208*2+(AO208+AP208+AQ208+AR208)*0.5</f>
        <v>0</v>
      </c>
      <c r="AT208" s="78" t="s">
        <v>247</v>
      </c>
    </row>
    <row r="209" customFormat="false" ht="14.9" hidden="false" customHeight="false" outlineLevel="0" collapsed="false">
      <c r="A209" s="67"/>
      <c r="B209" s="67"/>
      <c r="C209" s="67"/>
      <c r="D209" s="64"/>
      <c r="E209" s="65"/>
      <c r="F209" s="66"/>
      <c r="G209" s="67"/>
      <c r="H209" s="68"/>
      <c r="I209" s="69"/>
      <c r="J209" s="69"/>
      <c r="K209" s="69"/>
      <c r="L209" s="69"/>
      <c r="M209" s="69"/>
      <c r="N209" s="69"/>
      <c r="O209" s="69"/>
      <c r="P209" s="69"/>
      <c r="Q209" s="51" t="n">
        <f aca="false">H209*1+I209*1+J209*1+K209*2+L209*1+M209*0.5+N209*0.5+O209*0.5+P209*0.5</f>
        <v>0</v>
      </c>
      <c r="R209" s="70"/>
      <c r="S209" s="71"/>
      <c r="T209" s="71"/>
      <c r="U209" s="71"/>
      <c r="V209" s="71"/>
      <c r="W209" s="71"/>
      <c r="X209" s="71"/>
      <c r="Y209" s="71"/>
      <c r="Z209" s="72"/>
      <c r="AA209" s="73"/>
      <c r="AB209" s="74"/>
      <c r="AC209" s="74"/>
      <c r="AD209" s="74"/>
      <c r="AE209" s="74"/>
      <c r="AF209" s="74"/>
      <c r="AG209" s="74"/>
      <c r="AH209" s="74"/>
      <c r="AI209" s="75"/>
      <c r="AJ209" s="76" t="n">
        <f aca="false">H209-(R209+AA209)</f>
        <v>0</v>
      </c>
      <c r="AK209" s="77" t="n">
        <f aca="false">I209-(S209+AB209)</f>
        <v>0</v>
      </c>
      <c r="AL209" s="77" t="n">
        <f aca="false">J209-(T209+AC209)</f>
        <v>0</v>
      </c>
      <c r="AM209" s="77" t="n">
        <f aca="false">K209-(U209+AD209)</f>
        <v>0</v>
      </c>
      <c r="AN209" s="77" t="n">
        <f aca="false">L209-(V209+AE209)</f>
        <v>0</v>
      </c>
      <c r="AO209" s="77" t="n">
        <f aca="false">M209-(W209+AF209)</f>
        <v>0</v>
      </c>
      <c r="AP209" s="77" t="n">
        <f aca="false">N209-(X209+AG209)</f>
        <v>0</v>
      </c>
      <c r="AQ209" s="77" t="n">
        <f aca="false">O209-(Y209+AH209)</f>
        <v>0</v>
      </c>
      <c r="AR209" s="77" t="n">
        <f aca="false">P209-(Z209+AI209)</f>
        <v>0</v>
      </c>
      <c r="AS209" s="60" t="n">
        <f aca="false">(AA209+AB209+AC209)*0.05+(AD209+AE209)*0.2+(AF209+AG209+AH209+AI209)*0.05+(AJ209+AK209+AL209+AN209)*1+AM209*2+(AO209+AP209+AQ209+AR209)*0.5</f>
        <v>0</v>
      </c>
      <c r="AT209" s="78" t="s">
        <v>248</v>
      </c>
    </row>
    <row r="210" customFormat="false" ht="14.9" hidden="false" customHeight="false" outlineLevel="0" collapsed="false">
      <c r="A210" s="67"/>
      <c r="B210" s="67"/>
      <c r="C210" s="67"/>
      <c r="D210" s="64"/>
      <c r="E210" s="65"/>
      <c r="F210" s="66"/>
      <c r="G210" s="67"/>
      <c r="H210" s="68"/>
      <c r="I210" s="69"/>
      <c r="J210" s="69"/>
      <c r="K210" s="69"/>
      <c r="L210" s="69"/>
      <c r="M210" s="69"/>
      <c r="N210" s="69"/>
      <c r="O210" s="69"/>
      <c r="P210" s="69"/>
      <c r="Q210" s="51" t="n">
        <f aca="false">H210*1+I210*1+J210*1+K210*2+L210*1+M210*0.5+N210*0.5+O210*0.5+P210*0.5</f>
        <v>0</v>
      </c>
      <c r="R210" s="70"/>
      <c r="S210" s="71"/>
      <c r="T210" s="71"/>
      <c r="U210" s="71"/>
      <c r="V210" s="71"/>
      <c r="W210" s="71"/>
      <c r="X210" s="71"/>
      <c r="Y210" s="71"/>
      <c r="Z210" s="72"/>
      <c r="AA210" s="73"/>
      <c r="AB210" s="74"/>
      <c r="AC210" s="74"/>
      <c r="AD210" s="74"/>
      <c r="AE210" s="74"/>
      <c r="AF210" s="74"/>
      <c r="AG210" s="74"/>
      <c r="AH210" s="74"/>
      <c r="AI210" s="75"/>
      <c r="AJ210" s="76" t="n">
        <f aca="false">H210-(R210+AA210)</f>
        <v>0</v>
      </c>
      <c r="AK210" s="77" t="n">
        <f aca="false">I210-(S210+AB210)</f>
        <v>0</v>
      </c>
      <c r="AL210" s="77" t="n">
        <f aca="false">J210-(T210+AC210)</f>
        <v>0</v>
      </c>
      <c r="AM210" s="77" t="n">
        <f aca="false">K210-(U210+AD210)</f>
        <v>0</v>
      </c>
      <c r="AN210" s="77" t="n">
        <f aca="false">L210-(V210+AE210)</f>
        <v>0</v>
      </c>
      <c r="AO210" s="77" t="n">
        <f aca="false">M210-(W210+AF210)</f>
        <v>0</v>
      </c>
      <c r="AP210" s="77" t="n">
        <f aca="false">N210-(X210+AG210)</f>
        <v>0</v>
      </c>
      <c r="AQ210" s="77" t="n">
        <f aca="false">O210-(Y210+AH210)</f>
        <v>0</v>
      </c>
      <c r="AR210" s="77" t="n">
        <f aca="false">P210-(Z210+AI210)</f>
        <v>0</v>
      </c>
      <c r="AS210" s="60" t="n">
        <f aca="false">(AA210+AB210+AC210)*0.05+(AD210+AE210)*0.2+(AF210+AG210+AH210+AI210)*0.05+(AJ210+AK210+AL210+AN210)*1+AM210*2+(AO210+AP210+AQ210+AR210)*0.5</f>
        <v>0</v>
      </c>
      <c r="AT210" s="78" t="s">
        <v>249</v>
      </c>
    </row>
    <row r="211" customFormat="false" ht="14.9" hidden="false" customHeight="false" outlineLevel="0" collapsed="false">
      <c r="A211" s="67"/>
      <c r="B211" s="67"/>
      <c r="C211" s="67"/>
      <c r="D211" s="64"/>
      <c r="E211" s="65"/>
      <c r="F211" s="66"/>
      <c r="G211" s="67"/>
      <c r="H211" s="68"/>
      <c r="I211" s="69"/>
      <c r="J211" s="69"/>
      <c r="K211" s="69"/>
      <c r="L211" s="69"/>
      <c r="M211" s="69"/>
      <c r="N211" s="69"/>
      <c r="O211" s="69"/>
      <c r="P211" s="69"/>
      <c r="Q211" s="51" t="n">
        <f aca="false">H211*1+I211*1+J211*1+K211*2+L211*1+M211*0.5+N211*0.5+O211*0.5+P211*0.5</f>
        <v>0</v>
      </c>
      <c r="R211" s="70"/>
      <c r="S211" s="71"/>
      <c r="T211" s="71"/>
      <c r="U211" s="71"/>
      <c r="V211" s="71"/>
      <c r="W211" s="71"/>
      <c r="X211" s="71"/>
      <c r="Y211" s="71"/>
      <c r="Z211" s="72"/>
      <c r="AA211" s="73"/>
      <c r="AB211" s="74"/>
      <c r="AC211" s="74"/>
      <c r="AD211" s="74"/>
      <c r="AE211" s="74"/>
      <c r="AF211" s="74"/>
      <c r="AG211" s="74"/>
      <c r="AH211" s="74"/>
      <c r="AI211" s="75"/>
      <c r="AJ211" s="76" t="n">
        <f aca="false">H211-(R211+AA211)</f>
        <v>0</v>
      </c>
      <c r="AK211" s="77" t="n">
        <f aca="false">I211-(S211+AB211)</f>
        <v>0</v>
      </c>
      <c r="AL211" s="77" t="n">
        <f aca="false">J211-(T211+AC211)</f>
        <v>0</v>
      </c>
      <c r="AM211" s="77" t="n">
        <f aca="false">K211-(U211+AD211)</f>
        <v>0</v>
      </c>
      <c r="AN211" s="77" t="n">
        <f aca="false">L211-(V211+AE211)</f>
        <v>0</v>
      </c>
      <c r="AO211" s="77" t="n">
        <f aca="false">M211-(W211+AF211)</f>
        <v>0</v>
      </c>
      <c r="AP211" s="77" t="n">
        <f aca="false">N211-(X211+AG211)</f>
        <v>0</v>
      </c>
      <c r="AQ211" s="77" t="n">
        <f aca="false">O211-(Y211+AH211)</f>
        <v>0</v>
      </c>
      <c r="AR211" s="77" t="n">
        <f aca="false">P211-(Z211+AI211)</f>
        <v>0</v>
      </c>
      <c r="AS211" s="60" t="n">
        <f aca="false">(AA211+AB211+AC211)*0.05+(AD211+AE211)*0.2+(AF211+AG211+AH211+AI211)*0.05+(AJ211+AK211+AL211+AN211)*1+AM211*2+(AO211+AP211+AQ211+AR211)*0.5</f>
        <v>0</v>
      </c>
      <c r="AT211" s="78" t="s">
        <v>250</v>
      </c>
    </row>
    <row r="212" customFormat="false" ht="14.9" hidden="false" customHeight="false" outlineLevel="0" collapsed="false">
      <c r="A212" s="67"/>
      <c r="B212" s="67"/>
      <c r="C212" s="67"/>
      <c r="D212" s="64"/>
      <c r="E212" s="65"/>
      <c r="F212" s="66"/>
      <c r="G212" s="67"/>
      <c r="H212" s="68"/>
      <c r="I212" s="69"/>
      <c r="J212" s="69"/>
      <c r="K212" s="69"/>
      <c r="L212" s="69"/>
      <c r="M212" s="69"/>
      <c r="N212" s="69"/>
      <c r="O212" s="69"/>
      <c r="P212" s="69"/>
      <c r="Q212" s="51" t="n">
        <f aca="false">H212*1+I212*1+J212*1+K212*2+L212*1+M212*0.5+N212*0.5+O212*0.5+P212*0.5</f>
        <v>0</v>
      </c>
      <c r="R212" s="70"/>
      <c r="S212" s="71"/>
      <c r="T212" s="71"/>
      <c r="U212" s="71"/>
      <c r="V212" s="71"/>
      <c r="W212" s="71"/>
      <c r="X212" s="71"/>
      <c r="Y212" s="71"/>
      <c r="Z212" s="72"/>
      <c r="AA212" s="73"/>
      <c r="AB212" s="74"/>
      <c r="AC212" s="74"/>
      <c r="AD212" s="74"/>
      <c r="AE212" s="74"/>
      <c r="AF212" s="74"/>
      <c r="AG212" s="74"/>
      <c r="AH212" s="74"/>
      <c r="AI212" s="75"/>
      <c r="AJ212" s="76" t="n">
        <f aca="false">H212-(R212+AA212)</f>
        <v>0</v>
      </c>
      <c r="AK212" s="77" t="n">
        <f aca="false">I212-(S212+AB212)</f>
        <v>0</v>
      </c>
      <c r="AL212" s="77" t="n">
        <f aca="false">J212-(T212+AC212)</f>
        <v>0</v>
      </c>
      <c r="AM212" s="77" t="n">
        <f aca="false">K212-(U212+AD212)</f>
        <v>0</v>
      </c>
      <c r="AN212" s="77" t="n">
        <f aca="false">L212-(V212+AE212)</f>
        <v>0</v>
      </c>
      <c r="AO212" s="77" t="n">
        <f aca="false">M212-(W212+AF212)</f>
        <v>0</v>
      </c>
      <c r="AP212" s="77" t="n">
        <f aca="false">N212-(X212+AG212)</f>
        <v>0</v>
      </c>
      <c r="AQ212" s="77" t="n">
        <f aca="false">O212-(Y212+AH212)</f>
        <v>0</v>
      </c>
      <c r="AR212" s="77" t="n">
        <f aca="false">P212-(Z212+AI212)</f>
        <v>0</v>
      </c>
      <c r="AS212" s="60" t="n">
        <f aca="false">(AA212+AB212+AC212)*0.05+(AD212+AE212)*0.2+(AF212+AG212+AH212+AI212)*0.05+(AJ212+AK212+AL212+AN212)*1+AM212*2+(AO212+AP212+AQ212+AR212)*0.5</f>
        <v>0</v>
      </c>
      <c r="AT212" s="78" t="s">
        <v>251</v>
      </c>
    </row>
    <row r="213" customFormat="false" ht="14.9" hidden="false" customHeight="false" outlineLevel="0" collapsed="false">
      <c r="A213" s="67"/>
      <c r="B213" s="67"/>
      <c r="C213" s="67"/>
      <c r="D213" s="64"/>
      <c r="E213" s="65"/>
      <c r="F213" s="66"/>
      <c r="G213" s="67"/>
      <c r="H213" s="68"/>
      <c r="I213" s="69"/>
      <c r="J213" s="69"/>
      <c r="K213" s="69"/>
      <c r="L213" s="69"/>
      <c r="M213" s="69"/>
      <c r="N213" s="69"/>
      <c r="O213" s="69"/>
      <c r="P213" s="69"/>
      <c r="Q213" s="51" t="n">
        <f aca="false">H213*1+I213*1+J213*1+K213*2+L213*1+M213*0.5+N213*0.5+O213*0.5+P213*0.5</f>
        <v>0</v>
      </c>
      <c r="R213" s="70"/>
      <c r="S213" s="71"/>
      <c r="T213" s="71"/>
      <c r="U213" s="71"/>
      <c r="V213" s="71"/>
      <c r="W213" s="71"/>
      <c r="X213" s="71"/>
      <c r="Y213" s="71"/>
      <c r="Z213" s="72"/>
      <c r="AA213" s="73"/>
      <c r="AB213" s="74"/>
      <c r="AC213" s="74"/>
      <c r="AD213" s="74"/>
      <c r="AE213" s="74"/>
      <c r="AF213" s="74"/>
      <c r="AG213" s="74"/>
      <c r="AH213" s="74"/>
      <c r="AI213" s="75"/>
      <c r="AJ213" s="76" t="n">
        <f aca="false">H213-(R213+AA213)</f>
        <v>0</v>
      </c>
      <c r="AK213" s="77" t="n">
        <f aca="false">I213-(S213+AB213)</f>
        <v>0</v>
      </c>
      <c r="AL213" s="77" t="n">
        <f aca="false">J213-(T213+AC213)</f>
        <v>0</v>
      </c>
      <c r="AM213" s="77" t="n">
        <f aca="false">K213-(U213+AD213)</f>
        <v>0</v>
      </c>
      <c r="AN213" s="77" t="n">
        <f aca="false">L213-(V213+AE213)</f>
        <v>0</v>
      </c>
      <c r="AO213" s="77" t="n">
        <f aca="false">M213-(W213+AF213)</f>
        <v>0</v>
      </c>
      <c r="AP213" s="77" t="n">
        <f aca="false">N213-(X213+AG213)</f>
        <v>0</v>
      </c>
      <c r="AQ213" s="77" t="n">
        <f aca="false">O213-(Y213+AH213)</f>
        <v>0</v>
      </c>
      <c r="AR213" s="77" t="n">
        <f aca="false">P213-(Z213+AI213)</f>
        <v>0</v>
      </c>
      <c r="AS213" s="60" t="n">
        <f aca="false">(AA213+AB213+AC213)*0.05+(AD213+AE213)*0.2+(AF213+AG213+AH213+AI213)*0.05+(AJ213+AK213+AL213+AN213)*1+AM213*2+(AO213+AP213+AQ213+AR213)*0.5</f>
        <v>0</v>
      </c>
      <c r="AT213" s="78" t="s">
        <v>252</v>
      </c>
    </row>
    <row r="214" customFormat="false" ht="14.9" hidden="false" customHeight="false" outlineLevel="0" collapsed="false">
      <c r="A214" s="67"/>
      <c r="B214" s="67"/>
      <c r="C214" s="67"/>
      <c r="D214" s="64"/>
      <c r="E214" s="65"/>
      <c r="F214" s="66"/>
      <c r="G214" s="67"/>
      <c r="H214" s="68"/>
      <c r="I214" s="69"/>
      <c r="J214" s="69"/>
      <c r="K214" s="69"/>
      <c r="L214" s="69"/>
      <c r="M214" s="69"/>
      <c r="N214" s="69"/>
      <c r="O214" s="69"/>
      <c r="P214" s="69"/>
      <c r="Q214" s="51" t="n">
        <f aca="false">H214*1+I214*1+J214*1+K214*2+L214*1+M214*0.5+N214*0.5+O214*0.5+P214*0.5</f>
        <v>0</v>
      </c>
      <c r="R214" s="70"/>
      <c r="S214" s="71"/>
      <c r="T214" s="71"/>
      <c r="U214" s="71"/>
      <c r="V214" s="71"/>
      <c r="W214" s="71"/>
      <c r="X214" s="71"/>
      <c r="Y214" s="71"/>
      <c r="Z214" s="72"/>
      <c r="AA214" s="73"/>
      <c r="AB214" s="74"/>
      <c r="AC214" s="74"/>
      <c r="AD214" s="74"/>
      <c r="AE214" s="74"/>
      <c r="AF214" s="74"/>
      <c r="AG214" s="74"/>
      <c r="AH214" s="74"/>
      <c r="AI214" s="75"/>
      <c r="AJ214" s="76" t="n">
        <f aca="false">H214-(R214+AA214)</f>
        <v>0</v>
      </c>
      <c r="AK214" s="77" t="n">
        <f aca="false">I214-(S214+AB214)</f>
        <v>0</v>
      </c>
      <c r="AL214" s="77" t="n">
        <f aca="false">J214-(T214+AC214)</f>
        <v>0</v>
      </c>
      <c r="AM214" s="77" t="n">
        <f aca="false">K214-(U214+AD214)</f>
        <v>0</v>
      </c>
      <c r="AN214" s="77" t="n">
        <f aca="false">L214-(V214+AE214)</f>
        <v>0</v>
      </c>
      <c r="AO214" s="77" t="n">
        <f aca="false">M214-(W214+AF214)</f>
        <v>0</v>
      </c>
      <c r="AP214" s="77" t="n">
        <f aca="false">N214-(X214+AG214)</f>
        <v>0</v>
      </c>
      <c r="AQ214" s="77" t="n">
        <f aca="false">O214-(Y214+AH214)</f>
        <v>0</v>
      </c>
      <c r="AR214" s="77" t="n">
        <f aca="false">P214-(Z214+AI214)</f>
        <v>0</v>
      </c>
      <c r="AS214" s="60" t="n">
        <f aca="false">(AA214+AB214+AC214)*0.05+(AD214+AE214)*0.2+(AF214+AG214+AH214+AI214)*0.05+(AJ214+AK214+AL214+AN214)*1+AM214*2+(AO214+AP214+AQ214+AR214)*0.5</f>
        <v>0</v>
      </c>
      <c r="AT214" s="78" t="s">
        <v>253</v>
      </c>
    </row>
    <row r="215" customFormat="false" ht="14.9" hidden="false" customHeight="false" outlineLevel="0" collapsed="false">
      <c r="A215" s="67"/>
      <c r="B215" s="67"/>
      <c r="C215" s="67"/>
      <c r="D215" s="64"/>
      <c r="E215" s="65"/>
      <c r="F215" s="66"/>
      <c r="G215" s="67"/>
      <c r="H215" s="68"/>
      <c r="I215" s="69"/>
      <c r="J215" s="69"/>
      <c r="K215" s="69"/>
      <c r="L215" s="69"/>
      <c r="M215" s="69"/>
      <c r="N215" s="69"/>
      <c r="O215" s="69"/>
      <c r="P215" s="69"/>
      <c r="Q215" s="51" t="n">
        <f aca="false">H215*1+I215*1+J215*1+K215*2+L215*1+M215*0.5+N215*0.5+O215*0.5+P215*0.5</f>
        <v>0</v>
      </c>
      <c r="R215" s="70"/>
      <c r="S215" s="71"/>
      <c r="T215" s="71"/>
      <c r="U215" s="71"/>
      <c r="V215" s="71"/>
      <c r="W215" s="71"/>
      <c r="X215" s="71"/>
      <c r="Y215" s="71"/>
      <c r="Z215" s="72"/>
      <c r="AA215" s="73"/>
      <c r="AB215" s="74"/>
      <c r="AC215" s="74"/>
      <c r="AD215" s="74"/>
      <c r="AE215" s="74"/>
      <c r="AF215" s="74"/>
      <c r="AG215" s="74"/>
      <c r="AH215" s="74"/>
      <c r="AI215" s="75"/>
      <c r="AJ215" s="76" t="n">
        <f aca="false">H215-(R215+AA215)</f>
        <v>0</v>
      </c>
      <c r="AK215" s="77" t="n">
        <f aca="false">I215-(S215+AB215)</f>
        <v>0</v>
      </c>
      <c r="AL215" s="77" t="n">
        <f aca="false">J215-(T215+AC215)</f>
        <v>0</v>
      </c>
      <c r="AM215" s="77" t="n">
        <f aca="false">K215-(U215+AD215)</f>
        <v>0</v>
      </c>
      <c r="AN215" s="77" t="n">
        <f aca="false">L215-(V215+AE215)</f>
        <v>0</v>
      </c>
      <c r="AO215" s="77" t="n">
        <f aca="false">M215-(W215+AF215)</f>
        <v>0</v>
      </c>
      <c r="AP215" s="77" t="n">
        <f aca="false">N215-(X215+AG215)</f>
        <v>0</v>
      </c>
      <c r="AQ215" s="77" t="n">
        <f aca="false">O215-(Y215+AH215)</f>
        <v>0</v>
      </c>
      <c r="AR215" s="77" t="n">
        <f aca="false">P215-(Z215+AI215)</f>
        <v>0</v>
      </c>
      <c r="AS215" s="60" t="n">
        <f aca="false">(AA215+AB215+AC215)*0.05+(AD215+AE215)*0.2+(AF215+AG215+AH215+AI215)*0.05+(AJ215+AK215+AL215+AN215)*1+AM215*2+(AO215+AP215+AQ215+AR215)*0.5</f>
        <v>0</v>
      </c>
      <c r="AT215" s="78" t="s">
        <v>254</v>
      </c>
    </row>
    <row r="216" customFormat="false" ht="14.9" hidden="false" customHeight="false" outlineLevel="0" collapsed="false">
      <c r="A216" s="67"/>
      <c r="B216" s="67"/>
      <c r="C216" s="67"/>
      <c r="D216" s="64"/>
      <c r="E216" s="65"/>
      <c r="F216" s="66"/>
      <c r="G216" s="67"/>
      <c r="H216" s="68"/>
      <c r="I216" s="69"/>
      <c r="J216" s="69"/>
      <c r="K216" s="69"/>
      <c r="L216" s="69"/>
      <c r="M216" s="69"/>
      <c r="N216" s="69"/>
      <c r="O216" s="69"/>
      <c r="P216" s="69"/>
      <c r="Q216" s="51" t="n">
        <f aca="false">H216*1+I216*1+J216*1+K216*2+L216*1+M216*0.5+N216*0.5+O216*0.5+P216*0.5</f>
        <v>0</v>
      </c>
      <c r="R216" s="70"/>
      <c r="S216" s="71"/>
      <c r="T216" s="71"/>
      <c r="U216" s="71"/>
      <c r="V216" s="71"/>
      <c r="W216" s="71"/>
      <c r="X216" s="71"/>
      <c r="Y216" s="71"/>
      <c r="Z216" s="72"/>
      <c r="AA216" s="73"/>
      <c r="AB216" s="74"/>
      <c r="AC216" s="74"/>
      <c r="AD216" s="74"/>
      <c r="AE216" s="74"/>
      <c r="AF216" s="74"/>
      <c r="AG216" s="74"/>
      <c r="AH216" s="74"/>
      <c r="AI216" s="75"/>
      <c r="AJ216" s="76" t="n">
        <f aca="false">H216-(R216+AA216)</f>
        <v>0</v>
      </c>
      <c r="AK216" s="77" t="n">
        <f aca="false">I216-(S216+AB216)</f>
        <v>0</v>
      </c>
      <c r="AL216" s="77" t="n">
        <f aca="false">J216-(T216+AC216)</f>
        <v>0</v>
      </c>
      <c r="AM216" s="77" t="n">
        <f aca="false">K216-(U216+AD216)</f>
        <v>0</v>
      </c>
      <c r="AN216" s="77" t="n">
        <f aca="false">L216-(V216+AE216)</f>
        <v>0</v>
      </c>
      <c r="AO216" s="77" t="n">
        <f aca="false">M216-(W216+AF216)</f>
        <v>0</v>
      </c>
      <c r="AP216" s="77" t="n">
        <f aca="false">N216-(X216+AG216)</f>
        <v>0</v>
      </c>
      <c r="AQ216" s="77" t="n">
        <f aca="false">O216-(Y216+AH216)</f>
        <v>0</v>
      </c>
      <c r="AR216" s="77" t="n">
        <f aca="false">P216-(Z216+AI216)</f>
        <v>0</v>
      </c>
      <c r="AS216" s="60" t="n">
        <f aca="false">(AA216+AB216+AC216)*0.05+(AD216+AE216)*0.2+(AF216+AG216+AH216+AI216)*0.05+(AJ216+AK216+AL216+AN216)*1+AM216*2+(AO216+AP216+AQ216+AR216)*0.5</f>
        <v>0</v>
      </c>
      <c r="AT216" s="78" t="s">
        <v>255</v>
      </c>
    </row>
    <row r="217" customFormat="false" ht="14.9" hidden="false" customHeight="false" outlineLevel="0" collapsed="false">
      <c r="A217" s="67"/>
      <c r="B217" s="67"/>
      <c r="C217" s="67"/>
      <c r="D217" s="64"/>
      <c r="E217" s="65"/>
      <c r="F217" s="66"/>
      <c r="G217" s="67"/>
      <c r="H217" s="68"/>
      <c r="I217" s="69"/>
      <c r="J217" s="69"/>
      <c r="K217" s="69"/>
      <c r="L217" s="69"/>
      <c r="M217" s="69"/>
      <c r="N217" s="69"/>
      <c r="O217" s="69"/>
      <c r="P217" s="69"/>
      <c r="Q217" s="51" t="n">
        <f aca="false">H217*1+I217*1+J217*1+K217*2+L217*1+M217*0.5+N217*0.5+O217*0.5+P217*0.5</f>
        <v>0</v>
      </c>
      <c r="R217" s="70"/>
      <c r="S217" s="71"/>
      <c r="T217" s="71"/>
      <c r="U217" s="71"/>
      <c r="V217" s="71"/>
      <c r="W217" s="71"/>
      <c r="X217" s="71"/>
      <c r="Y217" s="71"/>
      <c r="Z217" s="72"/>
      <c r="AA217" s="73"/>
      <c r="AB217" s="74"/>
      <c r="AC217" s="74"/>
      <c r="AD217" s="74"/>
      <c r="AE217" s="74"/>
      <c r="AF217" s="74"/>
      <c r="AG217" s="74"/>
      <c r="AH217" s="74"/>
      <c r="AI217" s="75"/>
      <c r="AJ217" s="76" t="n">
        <f aca="false">H217-(R217+AA217)</f>
        <v>0</v>
      </c>
      <c r="AK217" s="77" t="n">
        <f aca="false">I217-(S217+AB217)</f>
        <v>0</v>
      </c>
      <c r="AL217" s="77" t="n">
        <f aca="false">J217-(T217+AC217)</f>
        <v>0</v>
      </c>
      <c r="AM217" s="77" t="n">
        <f aca="false">K217-(U217+AD217)</f>
        <v>0</v>
      </c>
      <c r="AN217" s="77" t="n">
        <f aca="false">L217-(V217+AE217)</f>
        <v>0</v>
      </c>
      <c r="AO217" s="77" t="n">
        <f aca="false">M217-(W217+AF217)</f>
        <v>0</v>
      </c>
      <c r="AP217" s="77" t="n">
        <f aca="false">N217-(X217+AG217)</f>
        <v>0</v>
      </c>
      <c r="AQ217" s="77" t="n">
        <f aca="false">O217-(Y217+AH217)</f>
        <v>0</v>
      </c>
      <c r="AR217" s="77" t="n">
        <f aca="false">P217-(Z217+AI217)</f>
        <v>0</v>
      </c>
      <c r="AS217" s="60" t="n">
        <f aca="false">(AA217+AB217+AC217)*0.05+(AD217+AE217)*0.2+(AF217+AG217+AH217+AI217)*0.05+(AJ217+AK217+AL217+AN217)*1+AM217*2+(AO217+AP217+AQ217+AR217)*0.5</f>
        <v>0</v>
      </c>
      <c r="AT217" s="78" t="s">
        <v>256</v>
      </c>
    </row>
    <row r="218" customFormat="false" ht="14.9" hidden="false" customHeight="false" outlineLevel="0" collapsed="false">
      <c r="A218" s="67"/>
      <c r="B218" s="67"/>
      <c r="C218" s="67"/>
      <c r="D218" s="64"/>
      <c r="E218" s="65"/>
      <c r="F218" s="66"/>
      <c r="G218" s="67"/>
      <c r="H218" s="68"/>
      <c r="I218" s="69"/>
      <c r="J218" s="69"/>
      <c r="K218" s="69"/>
      <c r="L218" s="69"/>
      <c r="M218" s="69"/>
      <c r="N218" s="69"/>
      <c r="O218" s="69"/>
      <c r="P218" s="69"/>
      <c r="Q218" s="51" t="n">
        <f aca="false">H218*1+I218*1+J218*1+K218*2+L218*1+M218*0.5+N218*0.5+O218*0.5+P218*0.5</f>
        <v>0</v>
      </c>
      <c r="R218" s="70"/>
      <c r="S218" s="71"/>
      <c r="T218" s="71"/>
      <c r="U218" s="71"/>
      <c r="V218" s="71"/>
      <c r="W218" s="71"/>
      <c r="X218" s="71"/>
      <c r="Y218" s="71"/>
      <c r="Z218" s="72"/>
      <c r="AA218" s="73"/>
      <c r="AB218" s="74"/>
      <c r="AC218" s="74"/>
      <c r="AD218" s="74"/>
      <c r="AE218" s="74"/>
      <c r="AF218" s="74"/>
      <c r="AG218" s="74"/>
      <c r="AH218" s="74"/>
      <c r="AI218" s="75"/>
      <c r="AJ218" s="76" t="n">
        <f aca="false">H218-(R218+AA218)</f>
        <v>0</v>
      </c>
      <c r="AK218" s="77" t="n">
        <f aca="false">I218-(S218+AB218)</f>
        <v>0</v>
      </c>
      <c r="AL218" s="77" t="n">
        <f aca="false">J218-(T218+AC218)</f>
        <v>0</v>
      </c>
      <c r="AM218" s="77" t="n">
        <f aca="false">K218-(U218+AD218)</f>
        <v>0</v>
      </c>
      <c r="AN218" s="77" t="n">
        <f aca="false">L218-(V218+AE218)</f>
        <v>0</v>
      </c>
      <c r="AO218" s="77" t="n">
        <f aca="false">M218-(W218+AF218)</f>
        <v>0</v>
      </c>
      <c r="AP218" s="77" t="n">
        <f aca="false">N218-(X218+AG218)</f>
        <v>0</v>
      </c>
      <c r="AQ218" s="77" t="n">
        <f aca="false">O218-(Y218+AH218)</f>
        <v>0</v>
      </c>
      <c r="AR218" s="77" t="n">
        <f aca="false">P218-(Z218+AI218)</f>
        <v>0</v>
      </c>
      <c r="AS218" s="60" t="n">
        <f aca="false">(AA218+AB218+AC218)*0.05+(AD218+AE218)*0.2+(AF218+AG218+AH218+AI218)*0.05+(AJ218+AK218+AL218+AN218)*1+AM218*2+(AO218+AP218+AQ218+AR218)*0.5</f>
        <v>0</v>
      </c>
      <c r="AT218" s="78" t="s">
        <v>257</v>
      </c>
    </row>
    <row r="219" customFormat="false" ht="14.9" hidden="false" customHeight="false" outlineLevel="0" collapsed="false">
      <c r="A219" s="67"/>
      <c r="B219" s="67"/>
      <c r="C219" s="67"/>
      <c r="D219" s="64"/>
      <c r="E219" s="65"/>
      <c r="F219" s="66"/>
      <c r="G219" s="67"/>
      <c r="H219" s="68"/>
      <c r="I219" s="69"/>
      <c r="J219" s="69"/>
      <c r="K219" s="69"/>
      <c r="L219" s="69"/>
      <c r="M219" s="69"/>
      <c r="N219" s="69"/>
      <c r="O219" s="69"/>
      <c r="P219" s="69"/>
      <c r="Q219" s="51" t="n">
        <f aca="false">H219*1+I219*1+J219*1+K219*2+L219*1+M219*0.5+N219*0.5+O219*0.5+P219*0.5</f>
        <v>0</v>
      </c>
      <c r="R219" s="70"/>
      <c r="S219" s="71"/>
      <c r="T219" s="71"/>
      <c r="U219" s="71"/>
      <c r="V219" s="71"/>
      <c r="W219" s="71"/>
      <c r="X219" s="71"/>
      <c r="Y219" s="71"/>
      <c r="Z219" s="72"/>
      <c r="AA219" s="73"/>
      <c r="AB219" s="74"/>
      <c r="AC219" s="74"/>
      <c r="AD219" s="74"/>
      <c r="AE219" s="74"/>
      <c r="AF219" s="74"/>
      <c r="AG219" s="74"/>
      <c r="AH219" s="74"/>
      <c r="AI219" s="75"/>
      <c r="AJ219" s="76" t="n">
        <f aca="false">H219-(R219+AA219)</f>
        <v>0</v>
      </c>
      <c r="AK219" s="77" t="n">
        <f aca="false">I219-(S219+AB219)</f>
        <v>0</v>
      </c>
      <c r="AL219" s="77" t="n">
        <f aca="false">J219-(T219+AC219)</f>
        <v>0</v>
      </c>
      <c r="AM219" s="77" t="n">
        <f aca="false">K219-(U219+AD219)</f>
        <v>0</v>
      </c>
      <c r="AN219" s="77" t="n">
        <f aca="false">L219-(V219+AE219)</f>
        <v>0</v>
      </c>
      <c r="AO219" s="77" t="n">
        <f aca="false">M219-(W219+AF219)</f>
        <v>0</v>
      </c>
      <c r="AP219" s="77" t="n">
        <f aca="false">N219-(X219+AG219)</f>
        <v>0</v>
      </c>
      <c r="AQ219" s="77" t="n">
        <f aca="false">O219-(Y219+AH219)</f>
        <v>0</v>
      </c>
      <c r="AR219" s="77" t="n">
        <f aca="false">P219-(Z219+AI219)</f>
        <v>0</v>
      </c>
      <c r="AS219" s="60" t="n">
        <f aca="false">(AA219+AB219+AC219)*0.05+(AD219+AE219)*0.2+(AF219+AG219+AH219+AI219)*0.05+(AJ219+AK219+AL219+AN219)*1+AM219*2+(AO219+AP219+AQ219+AR219)*0.5</f>
        <v>0</v>
      </c>
      <c r="AT219" s="78" t="s">
        <v>258</v>
      </c>
    </row>
    <row r="220" customFormat="false" ht="14.9" hidden="false" customHeight="false" outlineLevel="0" collapsed="false">
      <c r="A220" s="67"/>
      <c r="B220" s="67"/>
      <c r="C220" s="67"/>
      <c r="D220" s="64"/>
      <c r="E220" s="65"/>
      <c r="F220" s="66"/>
      <c r="G220" s="67"/>
      <c r="H220" s="68"/>
      <c r="I220" s="69"/>
      <c r="J220" s="69"/>
      <c r="K220" s="69"/>
      <c r="L220" s="69"/>
      <c r="M220" s="69"/>
      <c r="N220" s="69"/>
      <c r="O220" s="69"/>
      <c r="P220" s="69"/>
      <c r="Q220" s="51" t="n">
        <f aca="false">H220*1+I220*1+J220*1+K220*2+L220*1+M220*0.5+N220*0.5+O220*0.5+P220*0.5</f>
        <v>0</v>
      </c>
      <c r="R220" s="70"/>
      <c r="S220" s="71"/>
      <c r="T220" s="71"/>
      <c r="U220" s="71"/>
      <c r="V220" s="71"/>
      <c r="W220" s="71"/>
      <c r="X220" s="71"/>
      <c r="Y220" s="71"/>
      <c r="Z220" s="72"/>
      <c r="AA220" s="73"/>
      <c r="AB220" s="74"/>
      <c r="AC220" s="74"/>
      <c r="AD220" s="74"/>
      <c r="AE220" s="74"/>
      <c r="AF220" s="74"/>
      <c r="AG220" s="74"/>
      <c r="AH220" s="74"/>
      <c r="AI220" s="75"/>
      <c r="AJ220" s="76" t="n">
        <f aca="false">H220-(R220+AA220)</f>
        <v>0</v>
      </c>
      <c r="AK220" s="77" t="n">
        <f aca="false">I220-(S220+AB220)</f>
        <v>0</v>
      </c>
      <c r="AL220" s="77" t="n">
        <f aca="false">J220-(T220+AC220)</f>
        <v>0</v>
      </c>
      <c r="AM220" s="77" t="n">
        <f aca="false">K220-(U220+AD220)</f>
        <v>0</v>
      </c>
      <c r="AN220" s="77" t="n">
        <f aca="false">L220-(V220+AE220)</f>
        <v>0</v>
      </c>
      <c r="AO220" s="77" t="n">
        <f aca="false">M220-(W220+AF220)</f>
        <v>0</v>
      </c>
      <c r="AP220" s="77" t="n">
        <f aca="false">N220-(X220+AG220)</f>
        <v>0</v>
      </c>
      <c r="AQ220" s="77" t="n">
        <f aca="false">O220-(Y220+AH220)</f>
        <v>0</v>
      </c>
      <c r="AR220" s="77" t="n">
        <f aca="false">P220-(Z220+AI220)</f>
        <v>0</v>
      </c>
      <c r="AS220" s="60" t="n">
        <f aca="false">(AA220+AB220+AC220)*0.05+(AD220+AE220)*0.2+(AF220+AG220+AH220+AI220)*0.05+(AJ220+AK220+AL220+AN220)*1+AM220*2+(AO220+AP220+AQ220+AR220)*0.5</f>
        <v>0</v>
      </c>
      <c r="AT220" s="78" t="s">
        <v>259</v>
      </c>
    </row>
    <row r="221" customFormat="false" ht="14.9" hidden="false" customHeight="false" outlineLevel="0" collapsed="false">
      <c r="A221" s="67"/>
      <c r="B221" s="67"/>
      <c r="C221" s="67"/>
      <c r="D221" s="64"/>
      <c r="E221" s="65"/>
      <c r="F221" s="66"/>
      <c r="G221" s="67"/>
      <c r="H221" s="68"/>
      <c r="I221" s="69"/>
      <c r="J221" s="69"/>
      <c r="K221" s="69"/>
      <c r="L221" s="69"/>
      <c r="M221" s="69"/>
      <c r="N221" s="69"/>
      <c r="O221" s="69"/>
      <c r="P221" s="69"/>
      <c r="Q221" s="51" t="n">
        <f aca="false">H221*1+I221*1+J221*1+K221*2+L221*1+M221*0.5+N221*0.5+O221*0.5+P221*0.5</f>
        <v>0</v>
      </c>
      <c r="R221" s="70"/>
      <c r="S221" s="71"/>
      <c r="T221" s="71"/>
      <c r="U221" s="71"/>
      <c r="V221" s="71"/>
      <c r="W221" s="71"/>
      <c r="X221" s="71"/>
      <c r="Y221" s="71"/>
      <c r="Z221" s="72"/>
      <c r="AA221" s="73"/>
      <c r="AB221" s="74"/>
      <c r="AC221" s="74"/>
      <c r="AD221" s="74"/>
      <c r="AE221" s="74"/>
      <c r="AF221" s="74"/>
      <c r="AG221" s="74"/>
      <c r="AH221" s="74"/>
      <c r="AI221" s="75"/>
      <c r="AJ221" s="76" t="n">
        <f aca="false">H221-(R221+AA221)</f>
        <v>0</v>
      </c>
      <c r="AK221" s="77" t="n">
        <f aca="false">I221-(S221+AB221)</f>
        <v>0</v>
      </c>
      <c r="AL221" s="77" t="n">
        <f aca="false">J221-(T221+AC221)</f>
        <v>0</v>
      </c>
      <c r="AM221" s="77" t="n">
        <f aca="false">K221-(U221+AD221)</f>
        <v>0</v>
      </c>
      <c r="AN221" s="77" t="n">
        <f aca="false">L221-(V221+AE221)</f>
        <v>0</v>
      </c>
      <c r="AO221" s="77" t="n">
        <f aca="false">M221-(W221+AF221)</f>
        <v>0</v>
      </c>
      <c r="AP221" s="77" t="n">
        <f aca="false">N221-(X221+AG221)</f>
        <v>0</v>
      </c>
      <c r="AQ221" s="77" t="n">
        <f aca="false">O221-(Y221+AH221)</f>
        <v>0</v>
      </c>
      <c r="AR221" s="77" t="n">
        <f aca="false">P221-(Z221+AI221)</f>
        <v>0</v>
      </c>
      <c r="AS221" s="60" t="n">
        <f aca="false">(AA221+AB221+AC221)*0.05+(AD221+AE221)*0.2+(AF221+AG221+AH221+AI221)*0.05+(AJ221+AK221+AL221+AN221)*1+AM221*2+(AO221+AP221+AQ221+AR221)*0.5</f>
        <v>0</v>
      </c>
      <c r="AT221" s="78" t="s">
        <v>260</v>
      </c>
    </row>
    <row r="222" customFormat="false" ht="14.9" hidden="false" customHeight="false" outlineLevel="0" collapsed="false">
      <c r="A222" s="67"/>
      <c r="B222" s="67"/>
      <c r="C222" s="67"/>
      <c r="D222" s="64"/>
      <c r="E222" s="65"/>
      <c r="F222" s="66"/>
      <c r="G222" s="67"/>
      <c r="H222" s="68"/>
      <c r="I222" s="69"/>
      <c r="J222" s="69"/>
      <c r="K222" s="69"/>
      <c r="L222" s="69"/>
      <c r="M222" s="69"/>
      <c r="N222" s="69"/>
      <c r="O222" s="69"/>
      <c r="P222" s="69"/>
      <c r="Q222" s="51" t="n">
        <f aca="false">H222*1+I222*1+J222*1+K222*2+L222*1+M222*0.5+N222*0.5+O222*0.5+P222*0.5</f>
        <v>0</v>
      </c>
      <c r="R222" s="70"/>
      <c r="S222" s="71"/>
      <c r="T222" s="71"/>
      <c r="U222" s="71"/>
      <c r="V222" s="71"/>
      <c r="W222" s="71"/>
      <c r="X222" s="71"/>
      <c r="Y222" s="71"/>
      <c r="Z222" s="72"/>
      <c r="AA222" s="73"/>
      <c r="AB222" s="74"/>
      <c r="AC222" s="74"/>
      <c r="AD222" s="74"/>
      <c r="AE222" s="74"/>
      <c r="AF222" s="74"/>
      <c r="AG222" s="74"/>
      <c r="AH222" s="74"/>
      <c r="AI222" s="75"/>
      <c r="AJ222" s="76" t="n">
        <f aca="false">H222-(R222+AA222)</f>
        <v>0</v>
      </c>
      <c r="AK222" s="77" t="n">
        <f aca="false">I222-(S222+AB222)</f>
        <v>0</v>
      </c>
      <c r="AL222" s="77" t="n">
        <f aca="false">J222-(T222+AC222)</f>
        <v>0</v>
      </c>
      <c r="AM222" s="77" t="n">
        <f aca="false">K222-(U222+AD222)</f>
        <v>0</v>
      </c>
      <c r="AN222" s="77" t="n">
        <f aca="false">L222-(V222+AE222)</f>
        <v>0</v>
      </c>
      <c r="AO222" s="77" t="n">
        <f aca="false">M222-(W222+AF222)</f>
        <v>0</v>
      </c>
      <c r="AP222" s="77" t="n">
        <f aca="false">N222-(X222+AG222)</f>
        <v>0</v>
      </c>
      <c r="AQ222" s="77" t="n">
        <f aca="false">O222-(Y222+AH222)</f>
        <v>0</v>
      </c>
      <c r="AR222" s="77" t="n">
        <f aca="false">P222-(Z222+AI222)</f>
        <v>0</v>
      </c>
      <c r="AS222" s="60" t="n">
        <f aca="false">(AA222+AB222+AC222)*0.05+(AD222+AE222)*0.2+(AF222+AG222+AH222+AI222)*0.05+(AJ222+AK222+AL222+AN222)*1+AM222*2+(AO222+AP222+AQ222+AR222)*0.5</f>
        <v>0</v>
      </c>
      <c r="AT222" s="78" t="s">
        <v>261</v>
      </c>
    </row>
    <row r="223" customFormat="false" ht="14.9" hidden="false" customHeight="false" outlineLevel="0" collapsed="false">
      <c r="A223" s="67"/>
      <c r="B223" s="67"/>
      <c r="C223" s="67"/>
      <c r="D223" s="64"/>
      <c r="E223" s="65"/>
      <c r="F223" s="66"/>
      <c r="G223" s="67"/>
      <c r="H223" s="68"/>
      <c r="I223" s="69"/>
      <c r="J223" s="69"/>
      <c r="K223" s="69"/>
      <c r="L223" s="69"/>
      <c r="M223" s="69"/>
      <c r="N223" s="69"/>
      <c r="O223" s="69"/>
      <c r="P223" s="69"/>
      <c r="Q223" s="51" t="n">
        <f aca="false">H223*1+I223*1+J223*1+K223*2+L223*1+M223*0.5+N223*0.5+O223*0.5+P223*0.5</f>
        <v>0</v>
      </c>
      <c r="R223" s="70"/>
      <c r="S223" s="71"/>
      <c r="T223" s="71"/>
      <c r="U223" s="71"/>
      <c r="V223" s="71"/>
      <c r="W223" s="71"/>
      <c r="X223" s="71"/>
      <c r="Y223" s="71"/>
      <c r="Z223" s="72"/>
      <c r="AA223" s="73"/>
      <c r="AB223" s="74"/>
      <c r="AC223" s="74"/>
      <c r="AD223" s="74"/>
      <c r="AE223" s="74"/>
      <c r="AF223" s="74"/>
      <c r="AG223" s="74"/>
      <c r="AH223" s="74"/>
      <c r="AI223" s="75"/>
      <c r="AJ223" s="76" t="n">
        <f aca="false">H223-(R223+AA223)</f>
        <v>0</v>
      </c>
      <c r="AK223" s="77" t="n">
        <f aca="false">I223-(S223+AB223)</f>
        <v>0</v>
      </c>
      <c r="AL223" s="77" t="n">
        <f aca="false">J223-(T223+AC223)</f>
        <v>0</v>
      </c>
      <c r="AM223" s="77" t="n">
        <f aca="false">K223-(U223+AD223)</f>
        <v>0</v>
      </c>
      <c r="AN223" s="77" t="n">
        <f aca="false">L223-(V223+AE223)</f>
        <v>0</v>
      </c>
      <c r="AO223" s="77" t="n">
        <f aca="false">M223-(W223+AF223)</f>
        <v>0</v>
      </c>
      <c r="AP223" s="77" t="n">
        <f aca="false">N223-(X223+AG223)</f>
        <v>0</v>
      </c>
      <c r="AQ223" s="77" t="n">
        <f aca="false">O223-(Y223+AH223)</f>
        <v>0</v>
      </c>
      <c r="AR223" s="77" t="n">
        <f aca="false">P223-(Z223+AI223)</f>
        <v>0</v>
      </c>
      <c r="AS223" s="60" t="n">
        <f aca="false">(AA223+AB223+AC223)*0.05+(AD223+AE223)*0.2+(AF223+AG223+AH223+AI223)*0.05+(AJ223+AK223+AL223+AN223)*1+AM223*2+(AO223+AP223+AQ223+AR223)*0.5</f>
        <v>0</v>
      </c>
      <c r="AT223" s="78" t="s">
        <v>262</v>
      </c>
    </row>
    <row r="224" customFormat="false" ht="14.9" hidden="false" customHeight="false" outlineLevel="0" collapsed="false">
      <c r="A224" s="67"/>
      <c r="B224" s="67"/>
      <c r="C224" s="67"/>
      <c r="D224" s="64"/>
      <c r="E224" s="65"/>
      <c r="F224" s="66"/>
      <c r="G224" s="67"/>
      <c r="H224" s="68"/>
      <c r="I224" s="69"/>
      <c r="J224" s="69"/>
      <c r="K224" s="69"/>
      <c r="L224" s="69"/>
      <c r="M224" s="69"/>
      <c r="N224" s="69"/>
      <c r="O224" s="69"/>
      <c r="P224" s="69"/>
      <c r="Q224" s="51" t="n">
        <f aca="false">H224*1+I224*1+J224*1+K224*2+L224*1+M224*0.5+N224*0.5+O224*0.5+P224*0.5</f>
        <v>0</v>
      </c>
      <c r="R224" s="70"/>
      <c r="S224" s="71"/>
      <c r="T224" s="71"/>
      <c r="U224" s="71"/>
      <c r="V224" s="71"/>
      <c r="W224" s="71"/>
      <c r="X224" s="71"/>
      <c r="Y224" s="71"/>
      <c r="Z224" s="72"/>
      <c r="AA224" s="73"/>
      <c r="AB224" s="74"/>
      <c r="AC224" s="74"/>
      <c r="AD224" s="74"/>
      <c r="AE224" s="74"/>
      <c r="AF224" s="74"/>
      <c r="AG224" s="74"/>
      <c r="AH224" s="74"/>
      <c r="AI224" s="75"/>
      <c r="AJ224" s="76" t="n">
        <f aca="false">H224-(R224+AA224)</f>
        <v>0</v>
      </c>
      <c r="AK224" s="77" t="n">
        <f aca="false">I224-(S224+AB224)</f>
        <v>0</v>
      </c>
      <c r="AL224" s="77" t="n">
        <f aca="false">J224-(T224+AC224)</f>
        <v>0</v>
      </c>
      <c r="AM224" s="77" t="n">
        <f aca="false">K224-(U224+AD224)</f>
        <v>0</v>
      </c>
      <c r="AN224" s="77" t="n">
        <f aca="false">L224-(V224+AE224)</f>
        <v>0</v>
      </c>
      <c r="AO224" s="77" t="n">
        <f aca="false">M224-(W224+AF224)</f>
        <v>0</v>
      </c>
      <c r="AP224" s="77" t="n">
        <f aca="false">N224-(X224+AG224)</f>
        <v>0</v>
      </c>
      <c r="AQ224" s="77" t="n">
        <f aca="false">O224-(Y224+AH224)</f>
        <v>0</v>
      </c>
      <c r="AR224" s="77" t="n">
        <f aca="false">P224-(Z224+AI224)</f>
        <v>0</v>
      </c>
      <c r="AS224" s="60" t="n">
        <f aca="false">(AA224+AB224+AC224)*0.05+(AD224+AE224)*0.2+(AF224+AG224+AH224+AI224)*0.05+(AJ224+AK224+AL224+AN224)*1+AM224*2+(AO224+AP224+AQ224+AR224)*0.5</f>
        <v>0</v>
      </c>
      <c r="AT224" s="78" t="s">
        <v>263</v>
      </c>
    </row>
    <row r="225" customFormat="false" ht="14.9" hidden="false" customHeight="false" outlineLevel="0" collapsed="false">
      <c r="A225" s="67"/>
      <c r="B225" s="67"/>
      <c r="C225" s="67"/>
      <c r="D225" s="64"/>
      <c r="E225" s="65"/>
      <c r="F225" s="66"/>
      <c r="G225" s="67"/>
      <c r="H225" s="68"/>
      <c r="I225" s="69"/>
      <c r="J225" s="69"/>
      <c r="K225" s="69"/>
      <c r="L225" s="69"/>
      <c r="M225" s="69"/>
      <c r="N225" s="69"/>
      <c r="O225" s="69"/>
      <c r="P225" s="69"/>
      <c r="Q225" s="51" t="n">
        <f aca="false">H225*1+I225*1+J225*1+K225*2+L225*1+M225*0.5+N225*0.5+O225*0.5+P225*0.5</f>
        <v>0</v>
      </c>
      <c r="R225" s="70"/>
      <c r="S225" s="71"/>
      <c r="T225" s="71"/>
      <c r="U225" s="71"/>
      <c r="V225" s="71"/>
      <c r="W225" s="71"/>
      <c r="X225" s="71"/>
      <c r="Y225" s="71"/>
      <c r="Z225" s="72"/>
      <c r="AA225" s="73"/>
      <c r="AB225" s="74"/>
      <c r="AC225" s="74"/>
      <c r="AD225" s="74"/>
      <c r="AE225" s="74"/>
      <c r="AF225" s="74"/>
      <c r="AG225" s="74"/>
      <c r="AH225" s="74"/>
      <c r="AI225" s="75"/>
      <c r="AJ225" s="76" t="n">
        <f aca="false">H225-(R225+AA225)</f>
        <v>0</v>
      </c>
      <c r="AK225" s="77" t="n">
        <f aca="false">I225-(S225+AB225)</f>
        <v>0</v>
      </c>
      <c r="AL225" s="77" t="n">
        <f aca="false">J225-(T225+AC225)</f>
        <v>0</v>
      </c>
      <c r="AM225" s="77" t="n">
        <f aca="false">K225-(U225+AD225)</f>
        <v>0</v>
      </c>
      <c r="AN225" s="77" t="n">
        <f aca="false">L225-(V225+AE225)</f>
        <v>0</v>
      </c>
      <c r="AO225" s="77" t="n">
        <f aca="false">M225-(W225+AF225)</f>
        <v>0</v>
      </c>
      <c r="AP225" s="77" t="n">
        <f aca="false">N225-(X225+AG225)</f>
        <v>0</v>
      </c>
      <c r="AQ225" s="77" t="n">
        <f aca="false">O225-(Y225+AH225)</f>
        <v>0</v>
      </c>
      <c r="AR225" s="77" t="n">
        <f aca="false">P225-(Z225+AI225)</f>
        <v>0</v>
      </c>
      <c r="AS225" s="60" t="n">
        <f aca="false">(AA225+AB225+AC225)*0.05+(AD225+AE225)*0.2+(AF225+AG225+AH225+AI225)*0.05+(AJ225+AK225+AL225+AN225)*1+AM225*2+(AO225+AP225+AQ225+AR225)*0.5</f>
        <v>0</v>
      </c>
      <c r="AT225" s="78" t="s">
        <v>264</v>
      </c>
    </row>
    <row r="226" customFormat="false" ht="14.9" hidden="false" customHeight="false" outlineLevel="0" collapsed="false">
      <c r="A226" s="67"/>
      <c r="B226" s="67"/>
      <c r="C226" s="67"/>
      <c r="D226" s="64"/>
      <c r="E226" s="65"/>
      <c r="F226" s="66"/>
      <c r="G226" s="67"/>
      <c r="H226" s="68"/>
      <c r="I226" s="69"/>
      <c r="J226" s="69"/>
      <c r="K226" s="69"/>
      <c r="L226" s="69"/>
      <c r="M226" s="69"/>
      <c r="N226" s="69"/>
      <c r="O226" s="69"/>
      <c r="P226" s="69"/>
      <c r="Q226" s="51" t="n">
        <f aca="false">H226*1+I226*1+J226*1+K226*2+L226*1+M226*0.5+N226*0.5+O226*0.5+P226*0.5</f>
        <v>0</v>
      </c>
      <c r="R226" s="70"/>
      <c r="S226" s="71"/>
      <c r="T226" s="71"/>
      <c r="U226" s="71"/>
      <c r="V226" s="71"/>
      <c r="W226" s="71"/>
      <c r="X226" s="71"/>
      <c r="Y226" s="71"/>
      <c r="Z226" s="72"/>
      <c r="AA226" s="73"/>
      <c r="AB226" s="74"/>
      <c r="AC226" s="74"/>
      <c r="AD226" s="74"/>
      <c r="AE226" s="74"/>
      <c r="AF226" s="74"/>
      <c r="AG226" s="74"/>
      <c r="AH226" s="74"/>
      <c r="AI226" s="75"/>
      <c r="AJ226" s="76" t="n">
        <f aca="false">H226-(R226+AA226)</f>
        <v>0</v>
      </c>
      <c r="AK226" s="77" t="n">
        <f aca="false">I226-(S226+AB226)</f>
        <v>0</v>
      </c>
      <c r="AL226" s="77" t="n">
        <f aca="false">J226-(T226+AC226)</f>
        <v>0</v>
      </c>
      <c r="AM226" s="77" t="n">
        <f aca="false">K226-(U226+AD226)</f>
        <v>0</v>
      </c>
      <c r="AN226" s="77" t="n">
        <f aca="false">L226-(V226+AE226)</f>
        <v>0</v>
      </c>
      <c r="AO226" s="77" t="n">
        <f aca="false">M226-(W226+AF226)</f>
        <v>0</v>
      </c>
      <c r="AP226" s="77" t="n">
        <f aca="false">N226-(X226+AG226)</f>
        <v>0</v>
      </c>
      <c r="AQ226" s="77" t="n">
        <f aca="false">O226-(Y226+AH226)</f>
        <v>0</v>
      </c>
      <c r="AR226" s="77" t="n">
        <f aca="false">P226-(Z226+AI226)</f>
        <v>0</v>
      </c>
      <c r="AS226" s="60" t="n">
        <f aca="false">(AA226+AB226+AC226)*0.05+(AD226+AE226)*0.2+(AF226+AG226+AH226+AI226)*0.05+(AJ226+AK226+AL226+AN226)*1+AM226*2+(AO226+AP226+AQ226+AR226)*0.5</f>
        <v>0</v>
      </c>
      <c r="AT226" s="78" t="s">
        <v>265</v>
      </c>
    </row>
    <row r="227" customFormat="false" ht="14.9" hidden="false" customHeight="false" outlineLevel="0" collapsed="false">
      <c r="A227" s="67"/>
      <c r="B227" s="67"/>
      <c r="C227" s="67"/>
      <c r="D227" s="64"/>
      <c r="E227" s="65"/>
      <c r="F227" s="66"/>
      <c r="G227" s="67"/>
      <c r="H227" s="68"/>
      <c r="I227" s="69"/>
      <c r="J227" s="69"/>
      <c r="K227" s="69"/>
      <c r="L227" s="69"/>
      <c r="M227" s="69"/>
      <c r="N227" s="69"/>
      <c r="O227" s="69"/>
      <c r="P227" s="69"/>
      <c r="Q227" s="51" t="n">
        <f aca="false">H227*1+I227*1+J227*1+K227*2+L227*1+M227*0.5+N227*0.5+O227*0.5+P227*0.5</f>
        <v>0</v>
      </c>
      <c r="R227" s="70"/>
      <c r="S227" s="71"/>
      <c r="T227" s="71"/>
      <c r="U227" s="71"/>
      <c r="V227" s="71"/>
      <c r="W227" s="71"/>
      <c r="X227" s="71"/>
      <c r="Y227" s="71"/>
      <c r="Z227" s="72"/>
      <c r="AA227" s="73"/>
      <c r="AB227" s="74"/>
      <c r="AC227" s="74"/>
      <c r="AD227" s="74"/>
      <c r="AE227" s="74"/>
      <c r="AF227" s="74"/>
      <c r="AG227" s="74"/>
      <c r="AH227" s="74"/>
      <c r="AI227" s="75"/>
      <c r="AJ227" s="76" t="n">
        <f aca="false">H227-(R227+AA227)</f>
        <v>0</v>
      </c>
      <c r="AK227" s="77" t="n">
        <f aca="false">I227-(S227+AB227)</f>
        <v>0</v>
      </c>
      <c r="AL227" s="77" t="n">
        <f aca="false">J227-(T227+AC227)</f>
        <v>0</v>
      </c>
      <c r="AM227" s="77" t="n">
        <f aca="false">K227-(U227+AD227)</f>
        <v>0</v>
      </c>
      <c r="AN227" s="77" t="n">
        <f aca="false">L227-(V227+AE227)</f>
        <v>0</v>
      </c>
      <c r="AO227" s="77" t="n">
        <f aca="false">M227-(W227+AF227)</f>
        <v>0</v>
      </c>
      <c r="AP227" s="77" t="n">
        <f aca="false">N227-(X227+AG227)</f>
        <v>0</v>
      </c>
      <c r="AQ227" s="77" t="n">
        <f aca="false">O227-(Y227+AH227)</f>
        <v>0</v>
      </c>
      <c r="AR227" s="77" t="n">
        <f aca="false">P227-(Z227+AI227)</f>
        <v>0</v>
      </c>
      <c r="AS227" s="60" t="n">
        <f aca="false">(AA227+AB227+AC227)*0.05+(AD227+AE227)*0.2+(AF227+AG227+AH227+AI227)*0.05+(AJ227+AK227+AL227+AN227)*1+AM227*2+(AO227+AP227+AQ227+AR227)*0.5</f>
        <v>0</v>
      </c>
      <c r="AT227" s="78" t="s">
        <v>266</v>
      </c>
    </row>
    <row r="228" customFormat="false" ht="14.9" hidden="false" customHeight="false" outlineLevel="0" collapsed="false">
      <c r="A228" s="67"/>
      <c r="B228" s="67"/>
      <c r="C228" s="67"/>
      <c r="D228" s="64"/>
      <c r="E228" s="65"/>
      <c r="F228" s="66"/>
      <c r="G228" s="67"/>
      <c r="H228" s="68"/>
      <c r="I228" s="69"/>
      <c r="J228" s="69"/>
      <c r="K228" s="69"/>
      <c r="L228" s="69"/>
      <c r="M228" s="69"/>
      <c r="N228" s="69"/>
      <c r="O228" s="69"/>
      <c r="P228" s="69"/>
      <c r="Q228" s="51" t="n">
        <f aca="false">H228*1+I228*1+J228*1+K228*2+L228*1+M228*0.5+N228*0.5+O228*0.5+P228*0.5</f>
        <v>0</v>
      </c>
      <c r="R228" s="70"/>
      <c r="S228" s="71"/>
      <c r="T228" s="71"/>
      <c r="U228" s="71"/>
      <c r="V228" s="71"/>
      <c r="W228" s="71"/>
      <c r="X228" s="71"/>
      <c r="Y228" s="71"/>
      <c r="Z228" s="72"/>
      <c r="AA228" s="73"/>
      <c r="AB228" s="74"/>
      <c r="AC228" s="74"/>
      <c r="AD228" s="74"/>
      <c r="AE228" s="74"/>
      <c r="AF228" s="74"/>
      <c r="AG228" s="74"/>
      <c r="AH228" s="74"/>
      <c r="AI228" s="75"/>
      <c r="AJ228" s="76" t="n">
        <f aca="false">H228-(R228+AA228)</f>
        <v>0</v>
      </c>
      <c r="AK228" s="77" t="n">
        <f aca="false">I228-(S228+AB228)</f>
        <v>0</v>
      </c>
      <c r="AL228" s="77" t="n">
        <f aca="false">J228-(T228+AC228)</f>
        <v>0</v>
      </c>
      <c r="AM228" s="77" t="n">
        <f aca="false">K228-(U228+AD228)</f>
        <v>0</v>
      </c>
      <c r="AN228" s="77" t="n">
        <f aca="false">L228-(V228+AE228)</f>
        <v>0</v>
      </c>
      <c r="AO228" s="77" t="n">
        <f aca="false">M228-(W228+AF228)</f>
        <v>0</v>
      </c>
      <c r="AP228" s="77" t="n">
        <f aca="false">N228-(X228+AG228)</f>
        <v>0</v>
      </c>
      <c r="AQ228" s="77" t="n">
        <f aca="false">O228-(Y228+AH228)</f>
        <v>0</v>
      </c>
      <c r="AR228" s="77" t="n">
        <f aca="false">P228-(Z228+AI228)</f>
        <v>0</v>
      </c>
      <c r="AS228" s="60" t="n">
        <f aca="false">(AA228+AB228+AC228)*0.05+(AD228+AE228)*0.2+(AF228+AG228+AH228+AI228)*0.05+(AJ228+AK228+AL228+AN228)*1+AM228*2+(AO228+AP228+AQ228+AR228)*0.5</f>
        <v>0</v>
      </c>
      <c r="AT228" s="78" t="s">
        <v>267</v>
      </c>
    </row>
    <row r="229" customFormat="false" ht="14.9" hidden="false" customHeight="false" outlineLevel="0" collapsed="false">
      <c r="A229" s="67"/>
      <c r="B229" s="67"/>
      <c r="C229" s="67"/>
      <c r="D229" s="64"/>
      <c r="E229" s="65"/>
      <c r="F229" s="66"/>
      <c r="G229" s="67"/>
      <c r="H229" s="68"/>
      <c r="I229" s="69"/>
      <c r="J229" s="69"/>
      <c r="K229" s="69"/>
      <c r="L229" s="69"/>
      <c r="M229" s="69"/>
      <c r="N229" s="69"/>
      <c r="O229" s="69"/>
      <c r="P229" s="69"/>
      <c r="Q229" s="51" t="n">
        <f aca="false">H229*1+I229*1+J229*1+K229*2+L229*1+M229*0.5+N229*0.5+O229*0.5+P229*0.5</f>
        <v>0</v>
      </c>
      <c r="R229" s="70"/>
      <c r="S229" s="71"/>
      <c r="T229" s="71"/>
      <c r="U229" s="71"/>
      <c r="V229" s="71"/>
      <c r="W229" s="71"/>
      <c r="X229" s="71"/>
      <c r="Y229" s="71"/>
      <c r="Z229" s="72"/>
      <c r="AA229" s="73"/>
      <c r="AB229" s="74"/>
      <c r="AC229" s="74"/>
      <c r="AD229" s="74"/>
      <c r="AE229" s="74"/>
      <c r="AF229" s="74"/>
      <c r="AG229" s="74"/>
      <c r="AH229" s="74"/>
      <c r="AI229" s="75"/>
      <c r="AJ229" s="76" t="n">
        <f aca="false">H229-(R229+AA229)</f>
        <v>0</v>
      </c>
      <c r="AK229" s="77" t="n">
        <f aca="false">I229-(S229+AB229)</f>
        <v>0</v>
      </c>
      <c r="AL229" s="77" t="n">
        <f aca="false">J229-(T229+AC229)</f>
        <v>0</v>
      </c>
      <c r="AM229" s="77" t="n">
        <f aca="false">K229-(U229+AD229)</f>
        <v>0</v>
      </c>
      <c r="AN229" s="77" t="n">
        <f aca="false">L229-(V229+AE229)</f>
        <v>0</v>
      </c>
      <c r="AO229" s="77" t="n">
        <f aca="false">M229-(W229+AF229)</f>
        <v>0</v>
      </c>
      <c r="AP229" s="77" t="n">
        <f aca="false">N229-(X229+AG229)</f>
        <v>0</v>
      </c>
      <c r="AQ229" s="77" t="n">
        <f aca="false">O229-(Y229+AH229)</f>
        <v>0</v>
      </c>
      <c r="AR229" s="77" t="n">
        <f aca="false">P229-(Z229+AI229)</f>
        <v>0</v>
      </c>
      <c r="AS229" s="60" t="n">
        <f aca="false">(AA229+AB229+AC229)*0.05+(AD229+AE229)*0.2+(AF229+AG229+AH229+AI229)*0.05+(AJ229+AK229+AL229+AN229)*1+AM229*2+(AO229+AP229+AQ229+AR229)*0.5</f>
        <v>0</v>
      </c>
      <c r="AT229" s="78" t="s">
        <v>268</v>
      </c>
    </row>
    <row r="230" customFormat="false" ht="14.9" hidden="false" customHeight="false" outlineLevel="0" collapsed="false">
      <c r="A230" s="67"/>
      <c r="B230" s="67"/>
      <c r="C230" s="67"/>
      <c r="D230" s="64"/>
      <c r="E230" s="65"/>
      <c r="F230" s="66"/>
      <c r="G230" s="67"/>
      <c r="H230" s="68"/>
      <c r="I230" s="69"/>
      <c r="J230" s="69"/>
      <c r="K230" s="69"/>
      <c r="L230" s="69"/>
      <c r="M230" s="69"/>
      <c r="N230" s="69"/>
      <c r="O230" s="69"/>
      <c r="P230" s="69"/>
      <c r="Q230" s="51" t="n">
        <f aca="false">H230*1+I230*1+J230*1+K230*2+L230*1+M230*0.5+N230*0.5+O230*0.5+P230*0.5</f>
        <v>0</v>
      </c>
      <c r="R230" s="70"/>
      <c r="S230" s="71"/>
      <c r="T230" s="71"/>
      <c r="U230" s="71"/>
      <c r="V230" s="71"/>
      <c r="W230" s="71"/>
      <c r="X230" s="71"/>
      <c r="Y230" s="71"/>
      <c r="Z230" s="72"/>
      <c r="AA230" s="73"/>
      <c r="AB230" s="74"/>
      <c r="AC230" s="74"/>
      <c r="AD230" s="74"/>
      <c r="AE230" s="74"/>
      <c r="AF230" s="74"/>
      <c r="AG230" s="74"/>
      <c r="AH230" s="74"/>
      <c r="AI230" s="75"/>
      <c r="AJ230" s="76" t="n">
        <f aca="false">H230-(R230+AA230)</f>
        <v>0</v>
      </c>
      <c r="AK230" s="77" t="n">
        <f aca="false">I230-(S230+AB230)</f>
        <v>0</v>
      </c>
      <c r="AL230" s="77" t="n">
        <f aca="false">J230-(T230+AC230)</f>
        <v>0</v>
      </c>
      <c r="AM230" s="77" t="n">
        <f aca="false">K230-(U230+AD230)</f>
        <v>0</v>
      </c>
      <c r="AN230" s="77" t="n">
        <f aca="false">L230-(V230+AE230)</f>
        <v>0</v>
      </c>
      <c r="AO230" s="77" t="n">
        <f aca="false">M230-(W230+AF230)</f>
        <v>0</v>
      </c>
      <c r="AP230" s="77" t="n">
        <f aca="false">N230-(X230+AG230)</f>
        <v>0</v>
      </c>
      <c r="AQ230" s="77" t="n">
        <f aca="false">O230-(Y230+AH230)</f>
        <v>0</v>
      </c>
      <c r="AR230" s="77" t="n">
        <f aca="false">P230-(Z230+AI230)</f>
        <v>0</v>
      </c>
      <c r="AS230" s="60" t="n">
        <f aca="false">(AA230+AB230+AC230)*0.05+(AD230+AE230)*0.2+(AF230+AG230+AH230+AI230)*0.05+(AJ230+AK230+AL230+AN230)*1+AM230*2+(AO230+AP230+AQ230+AR230)*0.5</f>
        <v>0</v>
      </c>
      <c r="AT230" s="78" t="s">
        <v>269</v>
      </c>
    </row>
    <row r="231" customFormat="false" ht="14.9" hidden="false" customHeight="false" outlineLevel="0" collapsed="false">
      <c r="A231" s="67"/>
      <c r="B231" s="67"/>
      <c r="C231" s="67"/>
      <c r="D231" s="64"/>
      <c r="E231" s="65"/>
      <c r="F231" s="66"/>
      <c r="G231" s="67"/>
      <c r="H231" s="68"/>
      <c r="I231" s="69"/>
      <c r="J231" s="69"/>
      <c r="K231" s="69"/>
      <c r="L231" s="69"/>
      <c r="M231" s="69"/>
      <c r="N231" s="69"/>
      <c r="O231" s="69"/>
      <c r="P231" s="69"/>
      <c r="Q231" s="51" t="n">
        <f aca="false">H231*1+I231*1+J231*1+K231*2+L231*1+M231*0.5+N231*0.5+O231*0.5+P231*0.5</f>
        <v>0</v>
      </c>
      <c r="R231" s="70"/>
      <c r="S231" s="71"/>
      <c r="T231" s="71"/>
      <c r="U231" s="71"/>
      <c r="V231" s="71"/>
      <c r="W231" s="71"/>
      <c r="X231" s="71"/>
      <c r="Y231" s="71"/>
      <c r="Z231" s="72"/>
      <c r="AA231" s="73"/>
      <c r="AB231" s="74"/>
      <c r="AC231" s="74"/>
      <c r="AD231" s="74"/>
      <c r="AE231" s="74"/>
      <c r="AF231" s="74"/>
      <c r="AG231" s="74"/>
      <c r="AH231" s="74"/>
      <c r="AI231" s="75"/>
      <c r="AJ231" s="76" t="n">
        <f aca="false">H231-(R231+AA231)</f>
        <v>0</v>
      </c>
      <c r="AK231" s="77" t="n">
        <f aca="false">I231-(S231+AB231)</f>
        <v>0</v>
      </c>
      <c r="AL231" s="77" t="n">
        <f aca="false">J231-(T231+AC231)</f>
        <v>0</v>
      </c>
      <c r="AM231" s="77" t="n">
        <f aca="false">K231-(U231+AD231)</f>
        <v>0</v>
      </c>
      <c r="AN231" s="77" t="n">
        <f aca="false">L231-(V231+AE231)</f>
        <v>0</v>
      </c>
      <c r="AO231" s="77" t="n">
        <f aca="false">M231-(W231+AF231)</f>
        <v>0</v>
      </c>
      <c r="AP231" s="77" t="n">
        <f aca="false">N231-(X231+AG231)</f>
        <v>0</v>
      </c>
      <c r="AQ231" s="77" t="n">
        <f aca="false">O231-(Y231+AH231)</f>
        <v>0</v>
      </c>
      <c r="AR231" s="77" t="n">
        <f aca="false">P231-(Z231+AI231)</f>
        <v>0</v>
      </c>
      <c r="AS231" s="60" t="n">
        <f aca="false">(AA231+AB231+AC231)*0.05+(AD231+AE231)*0.2+(AF231+AG231+AH231+AI231)*0.05+(AJ231+AK231+AL231+AN231)*1+AM231*2+(AO231+AP231+AQ231+AR231)*0.5</f>
        <v>0</v>
      </c>
      <c r="AT231" s="78" t="s">
        <v>270</v>
      </c>
    </row>
    <row r="232" customFormat="false" ht="14.9" hidden="false" customHeight="false" outlineLevel="0" collapsed="false">
      <c r="A232" s="67"/>
      <c r="B232" s="67"/>
      <c r="C232" s="67"/>
      <c r="D232" s="64"/>
      <c r="E232" s="65"/>
      <c r="F232" s="66"/>
      <c r="G232" s="67"/>
      <c r="H232" s="68"/>
      <c r="I232" s="69"/>
      <c r="J232" s="69"/>
      <c r="K232" s="69"/>
      <c r="L232" s="69"/>
      <c r="M232" s="69"/>
      <c r="N232" s="69"/>
      <c r="O232" s="69"/>
      <c r="P232" s="69"/>
      <c r="Q232" s="51" t="n">
        <f aca="false">H232*1+I232*1+J232*1+K232*2+L232*1+M232*0.5+N232*0.5+O232*0.5+P232*0.5</f>
        <v>0</v>
      </c>
      <c r="R232" s="70"/>
      <c r="S232" s="71"/>
      <c r="T232" s="71"/>
      <c r="U232" s="71"/>
      <c r="V232" s="71"/>
      <c r="W232" s="71"/>
      <c r="X232" s="71"/>
      <c r="Y232" s="71"/>
      <c r="Z232" s="72"/>
      <c r="AA232" s="73"/>
      <c r="AB232" s="74"/>
      <c r="AC232" s="74"/>
      <c r="AD232" s="74"/>
      <c r="AE232" s="74"/>
      <c r="AF232" s="74"/>
      <c r="AG232" s="74"/>
      <c r="AH232" s="74"/>
      <c r="AI232" s="75"/>
      <c r="AJ232" s="76" t="n">
        <f aca="false">H232-(R232+AA232)</f>
        <v>0</v>
      </c>
      <c r="AK232" s="77" t="n">
        <f aca="false">I232-(S232+AB232)</f>
        <v>0</v>
      </c>
      <c r="AL232" s="77" t="n">
        <f aca="false">J232-(T232+AC232)</f>
        <v>0</v>
      </c>
      <c r="AM232" s="77" t="n">
        <f aca="false">K232-(U232+AD232)</f>
        <v>0</v>
      </c>
      <c r="AN232" s="77" t="n">
        <f aca="false">L232-(V232+AE232)</f>
        <v>0</v>
      </c>
      <c r="AO232" s="77" t="n">
        <f aca="false">M232-(W232+AF232)</f>
        <v>0</v>
      </c>
      <c r="AP232" s="77" t="n">
        <f aca="false">N232-(X232+AG232)</f>
        <v>0</v>
      </c>
      <c r="AQ232" s="77" t="n">
        <f aca="false">O232-(Y232+AH232)</f>
        <v>0</v>
      </c>
      <c r="AR232" s="77" t="n">
        <f aca="false">P232-(Z232+AI232)</f>
        <v>0</v>
      </c>
      <c r="AS232" s="60" t="n">
        <f aca="false">(AA232+AB232+AC232)*0.05+(AD232+AE232)*0.2+(AF232+AG232+AH232+AI232)*0.05+(AJ232+AK232+AL232+AN232)*1+AM232*2+(AO232+AP232+AQ232+AR232)*0.5</f>
        <v>0</v>
      </c>
      <c r="AT232" s="78" t="s">
        <v>271</v>
      </c>
    </row>
    <row r="233" customFormat="false" ht="14.9" hidden="false" customHeight="false" outlineLevel="0" collapsed="false">
      <c r="A233" s="67"/>
      <c r="B233" s="67"/>
      <c r="C233" s="67"/>
      <c r="D233" s="64"/>
      <c r="E233" s="65"/>
      <c r="F233" s="66"/>
      <c r="G233" s="67"/>
      <c r="H233" s="68"/>
      <c r="I233" s="69"/>
      <c r="J233" s="69"/>
      <c r="K233" s="69"/>
      <c r="L233" s="69"/>
      <c r="M233" s="69"/>
      <c r="N233" s="69"/>
      <c r="O233" s="69"/>
      <c r="P233" s="69"/>
      <c r="Q233" s="51" t="n">
        <f aca="false">H233*1+I233*1+J233*1+K233*2+L233*1+M233*0.5+N233*0.5+O233*0.5+P233*0.5</f>
        <v>0</v>
      </c>
      <c r="R233" s="70"/>
      <c r="S233" s="71"/>
      <c r="T233" s="71"/>
      <c r="U233" s="71"/>
      <c r="V233" s="71"/>
      <c r="W233" s="71"/>
      <c r="X233" s="71"/>
      <c r="Y233" s="71"/>
      <c r="Z233" s="72"/>
      <c r="AA233" s="73"/>
      <c r="AB233" s="74"/>
      <c r="AC233" s="74"/>
      <c r="AD233" s="74"/>
      <c r="AE233" s="74"/>
      <c r="AF233" s="74"/>
      <c r="AG233" s="74"/>
      <c r="AH233" s="74"/>
      <c r="AI233" s="75"/>
      <c r="AJ233" s="76" t="n">
        <f aca="false">H233-(R233+AA233)</f>
        <v>0</v>
      </c>
      <c r="AK233" s="77" t="n">
        <f aca="false">I233-(S233+AB233)</f>
        <v>0</v>
      </c>
      <c r="AL233" s="77" t="n">
        <f aca="false">J233-(T233+AC233)</f>
        <v>0</v>
      </c>
      <c r="AM233" s="77" t="n">
        <f aca="false">K233-(U233+AD233)</f>
        <v>0</v>
      </c>
      <c r="AN233" s="77" t="n">
        <f aca="false">L233-(V233+AE233)</f>
        <v>0</v>
      </c>
      <c r="AO233" s="77" t="n">
        <f aca="false">M233-(W233+AF233)</f>
        <v>0</v>
      </c>
      <c r="AP233" s="77" t="n">
        <f aca="false">N233-(X233+AG233)</f>
        <v>0</v>
      </c>
      <c r="AQ233" s="77" t="n">
        <f aca="false">O233-(Y233+AH233)</f>
        <v>0</v>
      </c>
      <c r="AR233" s="77" t="n">
        <f aca="false">P233-(Z233+AI233)</f>
        <v>0</v>
      </c>
      <c r="AS233" s="60" t="n">
        <f aca="false">(AA233+AB233+AC233)*0.05+(AD233+AE233)*0.2+(AF233+AG233+AH233+AI233)*0.05+(AJ233+AK233+AL233+AN233)*1+AM233*2+(AO233+AP233+AQ233+AR233)*0.5</f>
        <v>0</v>
      </c>
      <c r="AT233" s="78" t="s">
        <v>272</v>
      </c>
    </row>
    <row r="234" customFormat="false" ht="14.9" hidden="false" customHeight="false" outlineLevel="0" collapsed="false">
      <c r="A234" s="67"/>
      <c r="B234" s="67"/>
      <c r="C234" s="67"/>
      <c r="D234" s="64"/>
      <c r="E234" s="65"/>
      <c r="F234" s="66"/>
      <c r="G234" s="67"/>
      <c r="H234" s="68"/>
      <c r="I234" s="69"/>
      <c r="J234" s="69"/>
      <c r="K234" s="69"/>
      <c r="L234" s="69"/>
      <c r="M234" s="69"/>
      <c r="N234" s="69"/>
      <c r="O234" s="69"/>
      <c r="P234" s="69"/>
      <c r="Q234" s="51" t="n">
        <f aca="false">H234*1+I234*1+J234*1+K234*2+L234*1+M234*0.5+N234*0.5+O234*0.5+P234*0.5</f>
        <v>0</v>
      </c>
      <c r="R234" s="70"/>
      <c r="S234" s="71"/>
      <c r="T234" s="71"/>
      <c r="U234" s="71"/>
      <c r="V234" s="71"/>
      <c r="W234" s="71"/>
      <c r="X234" s="71"/>
      <c r="Y234" s="71"/>
      <c r="Z234" s="72"/>
      <c r="AA234" s="73"/>
      <c r="AB234" s="74"/>
      <c r="AC234" s="74"/>
      <c r="AD234" s="74"/>
      <c r="AE234" s="74"/>
      <c r="AF234" s="74"/>
      <c r="AG234" s="74"/>
      <c r="AH234" s="74"/>
      <c r="AI234" s="75"/>
      <c r="AJ234" s="76" t="n">
        <f aca="false">H234-(R234+AA234)</f>
        <v>0</v>
      </c>
      <c r="AK234" s="77" t="n">
        <f aca="false">I234-(S234+AB234)</f>
        <v>0</v>
      </c>
      <c r="AL234" s="77" t="n">
        <f aca="false">J234-(T234+AC234)</f>
        <v>0</v>
      </c>
      <c r="AM234" s="77" t="n">
        <f aca="false">K234-(U234+AD234)</f>
        <v>0</v>
      </c>
      <c r="AN234" s="77" t="n">
        <f aca="false">L234-(V234+AE234)</f>
        <v>0</v>
      </c>
      <c r="AO234" s="77" t="n">
        <f aca="false">M234-(W234+AF234)</f>
        <v>0</v>
      </c>
      <c r="AP234" s="77" t="n">
        <f aca="false">N234-(X234+AG234)</f>
        <v>0</v>
      </c>
      <c r="AQ234" s="77" t="n">
        <f aca="false">O234-(Y234+AH234)</f>
        <v>0</v>
      </c>
      <c r="AR234" s="77" t="n">
        <f aca="false">P234-(Z234+AI234)</f>
        <v>0</v>
      </c>
      <c r="AS234" s="60" t="n">
        <f aca="false">(AA234+AB234+AC234)*0.05+(AD234+AE234)*0.2+(AF234+AG234+AH234+AI234)*0.05+(AJ234+AK234+AL234+AN234)*1+AM234*2+(AO234+AP234+AQ234+AR234)*0.5</f>
        <v>0</v>
      </c>
      <c r="AT234" s="78" t="s">
        <v>273</v>
      </c>
    </row>
    <row r="235" customFormat="false" ht="14.9" hidden="false" customHeight="false" outlineLevel="0" collapsed="false">
      <c r="A235" s="67"/>
      <c r="B235" s="67"/>
      <c r="C235" s="67"/>
      <c r="D235" s="64"/>
      <c r="E235" s="65"/>
      <c r="F235" s="66"/>
      <c r="G235" s="67"/>
      <c r="H235" s="68"/>
      <c r="I235" s="69"/>
      <c r="J235" s="69"/>
      <c r="K235" s="69"/>
      <c r="L235" s="69"/>
      <c r="M235" s="69"/>
      <c r="N235" s="69"/>
      <c r="O235" s="69"/>
      <c r="P235" s="69"/>
      <c r="Q235" s="51" t="n">
        <f aca="false">H235*1+I235*1+J235*1+K235*2+L235*1+M235*0.5+N235*0.5+O235*0.5+P235*0.5</f>
        <v>0</v>
      </c>
      <c r="R235" s="70"/>
      <c r="S235" s="71"/>
      <c r="T235" s="71"/>
      <c r="U235" s="71"/>
      <c r="V235" s="71"/>
      <c r="W235" s="71"/>
      <c r="X235" s="71"/>
      <c r="Y235" s="71"/>
      <c r="Z235" s="72"/>
      <c r="AA235" s="73"/>
      <c r="AB235" s="74"/>
      <c r="AC235" s="74"/>
      <c r="AD235" s="74"/>
      <c r="AE235" s="74"/>
      <c r="AF235" s="74"/>
      <c r="AG235" s="74"/>
      <c r="AH235" s="74"/>
      <c r="AI235" s="75"/>
      <c r="AJ235" s="76" t="n">
        <f aca="false">H235-(R235+AA235)</f>
        <v>0</v>
      </c>
      <c r="AK235" s="77" t="n">
        <f aca="false">I235-(S235+AB235)</f>
        <v>0</v>
      </c>
      <c r="AL235" s="77" t="n">
        <f aca="false">J235-(T235+AC235)</f>
        <v>0</v>
      </c>
      <c r="AM235" s="77" t="n">
        <f aca="false">K235-(U235+AD235)</f>
        <v>0</v>
      </c>
      <c r="AN235" s="77" t="n">
        <f aca="false">L235-(V235+AE235)</f>
        <v>0</v>
      </c>
      <c r="AO235" s="77" t="n">
        <f aca="false">M235-(W235+AF235)</f>
        <v>0</v>
      </c>
      <c r="AP235" s="77" t="n">
        <f aca="false">N235-(X235+AG235)</f>
        <v>0</v>
      </c>
      <c r="AQ235" s="77" t="n">
        <f aca="false">O235-(Y235+AH235)</f>
        <v>0</v>
      </c>
      <c r="AR235" s="77" t="n">
        <f aca="false">P235-(Z235+AI235)</f>
        <v>0</v>
      </c>
      <c r="AS235" s="60" t="n">
        <f aca="false">(AA235+AB235+AC235)*0.05+(AD235+AE235)*0.2+(AF235+AG235+AH235+AI235)*0.05+(AJ235+AK235+AL235+AN235)*1+AM235*2+(AO235+AP235+AQ235+AR235)*0.5</f>
        <v>0</v>
      </c>
      <c r="AT235" s="78" t="s">
        <v>274</v>
      </c>
    </row>
    <row r="236" customFormat="false" ht="14.9" hidden="false" customHeight="false" outlineLevel="0" collapsed="false">
      <c r="A236" s="67"/>
      <c r="B236" s="67"/>
      <c r="C236" s="67"/>
      <c r="D236" s="64"/>
      <c r="E236" s="65"/>
      <c r="F236" s="66"/>
      <c r="G236" s="67"/>
      <c r="H236" s="68"/>
      <c r="I236" s="69"/>
      <c r="J236" s="69"/>
      <c r="K236" s="69"/>
      <c r="L236" s="69"/>
      <c r="M236" s="69"/>
      <c r="N236" s="69"/>
      <c r="O236" s="69"/>
      <c r="P236" s="69"/>
      <c r="Q236" s="51" t="n">
        <f aca="false">H236*1+I236*1+J236*1+K236*2+L236*1+M236*0.5+N236*0.5+O236*0.5+P236*0.5</f>
        <v>0</v>
      </c>
      <c r="R236" s="70"/>
      <c r="S236" s="71"/>
      <c r="T236" s="71"/>
      <c r="U236" s="71"/>
      <c r="V236" s="71"/>
      <c r="W236" s="71"/>
      <c r="X236" s="71"/>
      <c r="Y236" s="71"/>
      <c r="Z236" s="72"/>
      <c r="AA236" s="73"/>
      <c r="AB236" s="74"/>
      <c r="AC236" s="74"/>
      <c r="AD236" s="74"/>
      <c r="AE236" s="74"/>
      <c r="AF236" s="74"/>
      <c r="AG236" s="74"/>
      <c r="AH236" s="74"/>
      <c r="AI236" s="75"/>
      <c r="AJ236" s="76" t="n">
        <f aca="false">H236-(R236+AA236)</f>
        <v>0</v>
      </c>
      <c r="AK236" s="77" t="n">
        <f aca="false">I236-(S236+AB236)</f>
        <v>0</v>
      </c>
      <c r="AL236" s="77" t="n">
        <f aca="false">J236-(T236+AC236)</f>
        <v>0</v>
      </c>
      <c r="AM236" s="77" t="n">
        <f aca="false">K236-(U236+AD236)</f>
        <v>0</v>
      </c>
      <c r="AN236" s="77" t="n">
        <f aca="false">L236-(V236+AE236)</f>
        <v>0</v>
      </c>
      <c r="AO236" s="77" t="n">
        <f aca="false">M236-(W236+AF236)</f>
        <v>0</v>
      </c>
      <c r="AP236" s="77" t="n">
        <f aca="false">N236-(X236+AG236)</f>
        <v>0</v>
      </c>
      <c r="AQ236" s="77" t="n">
        <f aca="false">O236-(Y236+AH236)</f>
        <v>0</v>
      </c>
      <c r="AR236" s="77" t="n">
        <f aca="false">P236-(Z236+AI236)</f>
        <v>0</v>
      </c>
      <c r="AS236" s="60" t="n">
        <f aca="false">(AA236+AB236+AC236)*0.05+(AD236+AE236)*0.2+(AF236+AG236+AH236+AI236)*0.05+(AJ236+AK236+AL236+AN236)*1+AM236*2+(AO236+AP236+AQ236+AR236)*0.5</f>
        <v>0</v>
      </c>
      <c r="AT236" s="78" t="s">
        <v>275</v>
      </c>
    </row>
    <row r="237" customFormat="false" ht="14.9" hidden="false" customHeight="false" outlineLevel="0" collapsed="false">
      <c r="A237" s="67"/>
      <c r="B237" s="67"/>
      <c r="C237" s="67"/>
      <c r="D237" s="64"/>
      <c r="E237" s="65"/>
      <c r="F237" s="66"/>
      <c r="G237" s="67"/>
      <c r="H237" s="68"/>
      <c r="I237" s="69"/>
      <c r="J237" s="69"/>
      <c r="K237" s="69"/>
      <c r="L237" s="69"/>
      <c r="M237" s="69"/>
      <c r="N237" s="69"/>
      <c r="O237" s="69"/>
      <c r="P237" s="69"/>
      <c r="Q237" s="51" t="n">
        <f aca="false">H237*1+I237*1+J237*1+K237*2+L237*1+M237*0.5+N237*0.5+O237*0.5+P237*0.5</f>
        <v>0</v>
      </c>
      <c r="R237" s="70"/>
      <c r="S237" s="71"/>
      <c r="T237" s="71"/>
      <c r="U237" s="71"/>
      <c r="V237" s="71"/>
      <c r="W237" s="71"/>
      <c r="X237" s="71"/>
      <c r="Y237" s="71"/>
      <c r="Z237" s="72"/>
      <c r="AA237" s="73"/>
      <c r="AB237" s="74"/>
      <c r="AC237" s="74"/>
      <c r="AD237" s="74"/>
      <c r="AE237" s="74"/>
      <c r="AF237" s="74"/>
      <c r="AG237" s="74"/>
      <c r="AH237" s="74"/>
      <c r="AI237" s="75"/>
      <c r="AJ237" s="76" t="n">
        <f aca="false">H237-(R237+AA237)</f>
        <v>0</v>
      </c>
      <c r="AK237" s="77" t="n">
        <f aca="false">I237-(S237+AB237)</f>
        <v>0</v>
      </c>
      <c r="AL237" s="77" t="n">
        <f aca="false">J237-(T237+AC237)</f>
        <v>0</v>
      </c>
      <c r="AM237" s="77" t="n">
        <f aca="false">K237-(U237+AD237)</f>
        <v>0</v>
      </c>
      <c r="AN237" s="77" t="n">
        <f aca="false">L237-(V237+AE237)</f>
        <v>0</v>
      </c>
      <c r="AO237" s="77" t="n">
        <f aca="false">M237-(W237+AF237)</f>
        <v>0</v>
      </c>
      <c r="AP237" s="77" t="n">
        <f aca="false">N237-(X237+AG237)</f>
        <v>0</v>
      </c>
      <c r="AQ237" s="77" t="n">
        <f aca="false">O237-(Y237+AH237)</f>
        <v>0</v>
      </c>
      <c r="AR237" s="77" t="n">
        <f aca="false">P237-(Z237+AI237)</f>
        <v>0</v>
      </c>
      <c r="AS237" s="60" t="n">
        <f aca="false">(AA237+AB237+AC237)*0.05+(AD237+AE237)*0.2+(AF237+AG237+AH237+AI237)*0.05+(AJ237+AK237+AL237+AN237)*1+AM237*2+(AO237+AP237+AQ237+AR237)*0.5</f>
        <v>0</v>
      </c>
      <c r="AT237" s="78" t="s">
        <v>276</v>
      </c>
    </row>
    <row r="238" customFormat="false" ht="14.9" hidden="false" customHeight="false" outlineLevel="0" collapsed="false">
      <c r="A238" s="67"/>
      <c r="B238" s="67"/>
      <c r="C238" s="67"/>
      <c r="D238" s="64"/>
      <c r="E238" s="65"/>
      <c r="F238" s="66"/>
      <c r="G238" s="67"/>
      <c r="H238" s="68"/>
      <c r="I238" s="69"/>
      <c r="J238" s="69"/>
      <c r="K238" s="69"/>
      <c r="L238" s="69"/>
      <c r="M238" s="69"/>
      <c r="N238" s="69"/>
      <c r="O238" s="69"/>
      <c r="P238" s="69"/>
      <c r="Q238" s="51" t="n">
        <f aca="false">H238*1+I238*1+J238*1+K238*2+L238*1+M238*0.5+N238*0.5+O238*0.5+P238*0.5</f>
        <v>0</v>
      </c>
      <c r="R238" s="70"/>
      <c r="S238" s="71"/>
      <c r="T238" s="71"/>
      <c r="U238" s="71"/>
      <c r="V238" s="71"/>
      <c r="W238" s="71"/>
      <c r="X238" s="71"/>
      <c r="Y238" s="71"/>
      <c r="Z238" s="72"/>
      <c r="AA238" s="73"/>
      <c r="AB238" s="74"/>
      <c r="AC238" s="74"/>
      <c r="AD238" s="74"/>
      <c r="AE238" s="74"/>
      <c r="AF238" s="74"/>
      <c r="AG238" s="74"/>
      <c r="AH238" s="74"/>
      <c r="AI238" s="75"/>
      <c r="AJ238" s="76" t="n">
        <f aca="false">H238-(R238+AA238)</f>
        <v>0</v>
      </c>
      <c r="AK238" s="77" t="n">
        <f aca="false">I238-(S238+AB238)</f>
        <v>0</v>
      </c>
      <c r="AL238" s="77" t="n">
        <f aca="false">J238-(T238+AC238)</f>
        <v>0</v>
      </c>
      <c r="AM238" s="77" t="n">
        <f aca="false">K238-(U238+AD238)</f>
        <v>0</v>
      </c>
      <c r="AN238" s="77" t="n">
        <f aca="false">L238-(V238+AE238)</f>
        <v>0</v>
      </c>
      <c r="AO238" s="77" t="n">
        <f aca="false">M238-(W238+AF238)</f>
        <v>0</v>
      </c>
      <c r="AP238" s="77" t="n">
        <f aca="false">N238-(X238+AG238)</f>
        <v>0</v>
      </c>
      <c r="AQ238" s="77" t="n">
        <f aca="false">O238-(Y238+AH238)</f>
        <v>0</v>
      </c>
      <c r="AR238" s="77" t="n">
        <f aca="false">P238-(Z238+AI238)</f>
        <v>0</v>
      </c>
      <c r="AS238" s="60" t="n">
        <f aca="false">(AA238+AB238+AC238)*0.05+(AD238+AE238)*0.2+(AF238+AG238+AH238+AI238)*0.05+(AJ238+AK238+AL238+AN238)*1+AM238*2+(AO238+AP238+AQ238+AR238)*0.5</f>
        <v>0</v>
      </c>
      <c r="AT238" s="78" t="s">
        <v>277</v>
      </c>
    </row>
    <row r="239" customFormat="false" ht="14.9" hidden="false" customHeight="false" outlineLevel="0" collapsed="false">
      <c r="A239" s="67"/>
      <c r="B239" s="67"/>
      <c r="C239" s="67"/>
      <c r="D239" s="64"/>
      <c r="E239" s="65"/>
      <c r="F239" s="66"/>
      <c r="G239" s="67"/>
      <c r="H239" s="68"/>
      <c r="I239" s="69"/>
      <c r="J239" s="69"/>
      <c r="K239" s="69"/>
      <c r="L239" s="69"/>
      <c r="M239" s="69"/>
      <c r="N239" s="69"/>
      <c r="O239" s="69"/>
      <c r="P239" s="69"/>
      <c r="Q239" s="51" t="n">
        <f aca="false">H239*1+I239*1+J239*1+K239*2+L239*1+M239*0.5+N239*0.5+O239*0.5+P239*0.5</f>
        <v>0</v>
      </c>
      <c r="R239" s="70"/>
      <c r="S239" s="71"/>
      <c r="T239" s="71"/>
      <c r="U239" s="71"/>
      <c r="V239" s="71"/>
      <c r="W239" s="71"/>
      <c r="X239" s="71"/>
      <c r="Y239" s="71"/>
      <c r="Z239" s="72"/>
      <c r="AA239" s="73"/>
      <c r="AB239" s="74"/>
      <c r="AC239" s="74"/>
      <c r="AD239" s="74"/>
      <c r="AE239" s="74"/>
      <c r="AF239" s="74"/>
      <c r="AG239" s="74"/>
      <c r="AH239" s="74"/>
      <c r="AI239" s="75"/>
      <c r="AJ239" s="76" t="n">
        <f aca="false">H239-(R239+AA239)</f>
        <v>0</v>
      </c>
      <c r="AK239" s="77" t="n">
        <f aca="false">I239-(S239+AB239)</f>
        <v>0</v>
      </c>
      <c r="AL239" s="77" t="n">
        <f aca="false">J239-(T239+AC239)</f>
        <v>0</v>
      </c>
      <c r="AM239" s="77" t="n">
        <f aca="false">K239-(U239+AD239)</f>
        <v>0</v>
      </c>
      <c r="AN239" s="77" t="n">
        <f aca="false">L239-(V239+AE239)</f>
        <v>0</v>
      </c>
      <c r="AO239" s="77" t="n">
        <f aca="false">M239-(W239+AF239)</f>
        <v>0</v>
      </c>
      <c r="AP239" s="77" t="n">
        <f aca="false">N239-(X239+AG239)</f>
        <v>0</v>
      </c>
      <c r="AQ239" s="77" t="n">
        <f aca="false">O239-(Y239+AH239)</f>
        <v>0</v>
      </c>
      <c r="AR239" s="77" t="n">
        <f aca="false">P239-(Z239+AI239)</f>
        <v>0</v>
      </c>
      <c r="AS239" s="60" t="n">
        <f aca="false">(AA239+AB239+AC239)*0.05+(AD239+AE239)*0.2+(AF239+AG239+AH239+AI239)*0.05+(AJ239+AK239+AL239+AN239)*1+AM239*2+(AO239+AP239+AQ239+AR239)*0.5</f>
        <v>0</v>
      </c>
      <c r="AT239" s="78" t="s">
        <v>278</v>
      </c>
    </row>
    <row r="240" customFormat="false" ht="14.9" hidden="false" customHeight="false" outlineLevel="0" collapsed="false">
      <c r="A240" s="67"/>
      <c r="B240" s="67"/>
      <c r="C240" s="67"/>
      <c r="D240" s="64"/>
      <c r="E240" s="65"/>
      <c r="F240" s="66"/>
      <c r="G240" s="67"/>
      <c r="H240" s="68"/>
      <c r="I240" s="69"/>
      <c r="J240" s="69"/>
      <c r="K240" s="69"/>
      <c r="L240" s="69"/>
      <c r="M240" s="69"/>
      <c r="N240" s="69"/>
      <c r="O240" s="69"/>
      <c r="P240" s="69"/>
      <c r="Q240" s="51" t="n">
        <f aca="false">H240*1+I240*1+J240*1+K240*2+L240*1+M240*0.5+N240*0.5+O240*0.5+P240*0.5</f>
        <v>0</v>
      </c>
      <c r="R240" s="70"/>
      <c r="S240" s="71"/>
      <c r="T240" s="71"/>
      <c r="U240" s="71"/>
      <c r="V240" s="71"/>
      <c r="W240" s="71"/>
      <c r="X240" s="71"/>
      <c r="Y240" s="71"/>
      <c r="Z240" s="72"/>
      <c r="AA240" s="73"/>
      <c r="AB240" s="74"/>
      <c r="AC240" s="74"/>
      <c r="AD240" s="74"/>
      <c r="AE240" s="74"/>
      <c r="AF240" s="74"/>
      <c r="AG240" s="74"/>
      <c r="AH240" s="74"/>
      <c r="AI240" s="75"/>
      <c r="AJ240" s="76" t="n">
        <f aca="false">H240-(R240+AA240)</f>
        <v>0</v>
      </c>
      <c r="AK240" s="77" t="n">
        <f aca="false">I240-(S240+AB240)</f>
        <v>0</v>
      </c>
      <c r="AL240" s="77" t="n">
        <f aca="false">J240-(T240+AC240)</f>
        <v>0</v>
      </c>
      <c r="AM240" s="77" t="n">
        <f aca="false">K240-(U240+AD240)</f>
        <v>0</v>
      </c>
      <c r="AN240" s="77" t="n">
        <f aca="false">L240-(V240+AE240)</f>
        <v>0</v>
      </c>
      <c r="AO240" s="77" t="n">
        <f aca="false">M240-(W240+AF240)</f>
        <v>0</v>
      </c>
      <c r="AP240" s="77" t="n">
        <f aca="false">N240-(X240+AG240)</f>
        <v>0</v>
      </c>
      <c r="AQ240" s="77" t="n">
        <f aca="false">O240-(Y240+AH240)</f>
        <v>0</v>
      </c>
      <c r="AR240" s="77" t="n">
        <f aca="false">P240-(Z240+AI240)</f>
        <v>0</v>
      </c>
      <c r="AS240" s="60" t="n">
        <f aca="false">(AA240+AB240+AC240)*0.05+(AD240+AE240)*0.2+(AF240+AG240+AH240+AI240)*0.05+(AJ240+AK240+AL240+AN240)*1+AM240*2+(AO240+AP240+AQ240+AR240)*0.5</f>
        <v>0</v>
      </c>
      <c r="AT240" s="78" t="s">
        <v>279</v>
      </c>
    </row>
    <row r="241" customFormat="false" ht="14.9" hidden="false" customHeight="false" outlineLevel="0" collapsed="false">
      <c r="A241" s="67"/>
      <c r="B241" s="67"/>
      <c r="C241" s="67"/>
      <c r="D241" s="64"/>
      <c r="E241" s="65"/>
      <c r="F241" s="66"/>
      <c r="G241" s="67"/>
      <c r="H241" s="68"/>
      <c r="I241" s="69"/>
      <c r="J241" s="69"/>
      <c r="K241" s="69"/>
      <c r="L241" s="69"/>
      <c r="M241" s="69"/>
      <c r="N241" s="69"/>
      <c r="O241" s="69"/>
      <c r="P241" s="69"/>
      <c r="Q241" s="51" t="n">
        <f aca="false">H241*1+I241*1+J241*1+K241*2+L241*1+M241*0.5+N241*0.5+O241*0.5+P241*0.5</f>
        <v>0</v>
      </c>
      <c r="R241" s="70"/>
      <c r="S241" s="71"/>
      <c r="T241" s="71"/>
      <c r="U241" s="71"/>
      <c r="V241" s="71"/>
      <c r="W241" s="71"/>
      <c r="X241" s="71"/>
      <c r="Y241" s="71"/>
      <c r="Z241" s="72"/>
      <c r="AA241" s="73"/>
      <c r="AB241" s="74"/>
      <c r="AC241" s="74"/>
      <c r="AD241" s="74"/>
      <c r="AE241" s="74"/>
      <c r="AF241" s="74"/>
      <c r="AG241" s="74"/>
      <c r="AH241" s="74"/>
      <c r="AI241" s="75"/>
      <c r="AJ241" s="76" t="n">
        <f aca="false">H241-(R241+AA241)</f>
        <v>0</v>
      </c>
      <c r="AK241" s="77" t="n">
        <f aca="false">I241-(S241+AB241)</f>
        <v>0</v>
      </c>
      <c r="AL241" s="77" t="n">
        <f aca="false">J241-(T241+AC241)</f>
        <v>0</v>
      </c>
      <c r="AM241" s="77" t="n">
        <f aca="false">K241-(U241+AD241)</f>
        <v>0</v>
      </c>
      <c r="AN241" s="77" t="n">
        <f aca="false">L241-(V241+AE241)</f>
        <v>0</v>
      </c>
      <c r="AO241" s="77" t="n">
        <f aca="false">M241-(W241+AF241)</f>
        <v>0</v>
      </c>
      <c r="AP241" s="77" t="n">
        <f aca="false">N241-(X241+AG241)</f>
        <v>0</v>
      </c>
      <c r="AQ241" s="77" t="n">
        <f aca="false">O241-(Y241+AH241)</f>
        <v>0</v>
      </c>
      <c r="AR241" s="77" t="n">
        <f aca="false">P241-(Z241+AI241)</f>
        <v>0</v>
      </c>
      <c r="AS241" s="60" t="n">
        <f aca="false">(AA241+AB241+AC241)*0.05+(AD241+AE241)*0.2+(AF241+AG241+AH241+AI241)*0.05+(AJ241+AK241+AL241+AN241)*1+AM241*2+(AO241+AP241+AQ241+AR241)*0.5</f>
        <v>0</v>
      </c>
      <c r="AT241" s="78" t="s">
        <v>280</v>
      </c>
    </row>
    <row r="242" customFormat="false" ht="14.9" hidden="false" customHeight="false" outlineLevel="0" collapsed="false">
      <c r="A242" s="67"/>
      <c r="B242" s="67"/>
      <c r="C242" s="67"/>
      <c r="D242" s="64"/>
      <c r="E242" s="65"/>
      <c r="F242" s="66"/>
      <c r="G242" s="67"/>
      <c r="H242" s="68"/>
      <c r="I242" s="69"/>
      <c r="J242" s="69"/>
      <c r="K242" s="69"/>
      <c r="L242" s="69"/>
      <c r="M242" s="69"/>
      <c r="N242" s="69"/>
      <c r="O242" s="69"/>
      <c r="P242" s="69"/>
      <c r="Q242" s="51" t="n">
        <f aca="false">H242*1+I242*1+J242*1+K242*2+L242*1+M242*0.5+N242*0.5+O242*0.5+P242*0.5</f>
        <v>0</v>
      </c>
      <c r="R242" s="70"/>
      <c r="S242" s="71"/>
      <c r="T242" s="71"/>
      <c r="U242" s="71"/>
      <c r="V242" s="71"/>
      <c r="W242" s="71"/>
      <c r="X242" s="71"/>
      <c r="Y242" s="71"/>
      <c r="Z242" s="72"/>
      <c r="AA242" s="73"/>
      <c r="AB242" s="74"/>
      <c r="AC242" s="74"/>
      <c r="AD242" s="74"/>
      <c r="AE242" s="74"/>
      <c r="AF242" s="74"/>
      <c r="AG242" s="74"/>
      <c r="AH242" s="74"/>
      <c r="AI242" s="75"/>
      <c r="AJ242" s="76" t="n">
        <f aca="false">H242-(R242+AA242)</f>
        <v>0</v>
      </c>
      <c r="AK242" s="77" t="n">
        <f aca="false">I242-(S242+AB242)</f>
        <v>0</v>
      </c>
      <c r="AL242" s="77" t="n">
        <f aca="false">J242-(T242+AC242)</f>
        <v>0</v>
      </c>
      <c r="AM242" s="77" t="n">
        <f aca="false">K242-(U242+AD242)</f>
        <v>0</v>
      </c>
      <c r="AN242" s="77" t="n">
        <f aca="false">L242-(V242+AE242)</f>
        <v>0</v>
      </c>
      <c r="AO242" s="77" t="n">
        <f aca="false">M242-(W242+AF242)</f>
        <v>0</v>
      </c>
      <c r="AP242" s="77" t="n">
        <f aca="false">N242-(X242+AG242)</f>
        <v>0</v>
      </c>
      <c r="AQ242" s="77" t="n">
        <f aca="false">O242-(Y242+AH242)</f>
        <v>0</v>
      </c>
      <c r="AR242" s="77" t="n">
        <f aca="false">P242-(Z242+AI242)</f>
        <v>0</v>
      </c>
      <c r="AS242" s="60" t="n">
        <f aca="false">(AA242+AB242+AC242)*0.05+(AD242+AE242)*0.2+(AF242+AG242+AH242+AI242)*0.05+(AJ242+AK242+AL242+AN242)*1+AM242*2+(AO242+AP242+AQ242+AR242)*0.5</f>
        <v>0</v>
      </c>
      <c r="AT242" s="78" t="s">
        <v>281</v>
      </c>
    </row>
    <row r="243" customFormat="false" ht="14.9" hidden="false" customHeight="false" outlineLevel="0" collapsed="false">
      <c r="A243" s="67"/>
      <c r="B243" s="67"/>
      <c r="C243" s="67"/>
      <c r="D243" s="64"/>
      <c r="E243" s="65"/>
      <c r="F243" s="66"/>
      <c r="G243" s="67"/>
      <c r="H243" s="68"/>
      <c r="I243" s="69"/>
      <c r="J243" s="69"/>
      <c r="K243" s="69"/>
      <c r="L243" s="69"/>
      <c r="M243" s="69"/>
      <c r="N243" s="69"/>
      <c r="O243" s="69"/>
      <c r="P243" s="69"/>
      <c r="Q243" s="51" t="n">
        <f aca="false">H243*1+I243*1+J243*1+K243*2+L243*1+M243*0.5+N243*0.5+O243*0.5+P243*0.5</f>
        <v>0</v>
      </c>
      <c r="R243" s="70"/>
      <c r="S243" s="71"/>
      <c r="T243" s="71"/>
      <c r="U243" s="71"/>
      <c r="V243" s="71"/>
      <c r="W243" s="71"/>
      <c r="X243" s="71"/>
      <c r="Y243" s="71"/>
      <c r="Z243" s="72"/>
      <c r="AA243" s="73"/>
      <c r="AB243" s="74"/>
      <c r="AC243" s="74"/>
      <c r="AD243" s="74"/>
      <c r="AE243" s="74"/>
      <c r="AF243" s="74"/>
      <c r="AG243" s="74"/>
      <c r="AH243" s="74"/>
      <c r="AI243" s="75"/>
      <c r="AJ243" s="76" t="n">
        <f aca="false">H243-(R243+AA243)</f>
        <v>0</v>
      </c>
      <c r="AK243" s="77" t="n">
        <f aca="false">I243-(S243+AB243)</f>
        <v>0</v>
      </c>
      <c r="AL243" s="77" t="n">
        <f aca="false">J243-(T243+AC243)</f>
        <v>0</v>
      </c>
      <c r="AM243" s="77" t="n">
        <f aca="false">K243-(U243+AD243)</f>
        <v>0</v>
      </c>
      <c r="AN243" s="77" t="n">
        <f aca="false">L243-(V243+AE243)</f>
        <v>0</v>
      </c>
      <c r="AO243" s="77" t="n">
        <f aca="false">M243-(W243+AF243)</f>
        <v>0</v>
      </c>
      <c r="AP243" s="77" t="n">
        <f aca="false">N243-(X243+AG243)</f>
        <v>0</v>
      </c>
      <c r="AQ243" s="77" t="n">
        <f aca="false">O243-(Y243+AH243)</f>
        <v>0</v>
      </c>
      <c r="AR243" s="77" t="n">
        <f aca="false">P243-(Z243+AI243)</f>
        <v>0</v>
      </c>
      <c r="AS243" s="60" t="n">
        <f aca="false">(AA243+AB243+AC243)*0.05+(AD243+AE243)*0.2+(AF243+AG243+AH243+AI243)*0.05+(AJ243+AK243+AL243+AN243)*1+AM243*2+(AO243+AP243+AQ243+AR243)*0.5</f>
        <v>0</v>
      </c>
      <c r="AT243" s="78" t="s">
        <v>282</v>
      </c>
    </row>
    <row r="244" customFormat="false" ht="14.9" hidden="false" customHeight="false" outlineLevel="0" collapsed="false">
      <c r="A244" s="67"/>
      <c r="B244" s="67"/>
      <c r="C244" s="67"/>
      <c r="D244" s="64"/>
      <c r="E244" s="65"/>
      <c r="F244" s="66"/>
      <c r="G244" s="67"/>
      <c r="H244" s="68"/>
      <c r="I244" s="69"/>
      <c r="J244" s="69"/>
      <c r="K244" s="69"/>
      <c r="L244" s="69"/>
      <c r="M244" s="69"/>
      <c r="N244" s="69"/>
      <c r="O244" s="69"/>
      <c r="P244" s="69"/>
      <c r="Q244" s="51" t="n">
        <f aca="false">H244*1+I244*1+J244*1+K244*2+L244*1+M244*0.5+N244*0.5+O244*0.5+P244*0.5</f>
        <v>0</v>
      </c>
      <c r="R244" s="70"/>
      <c r="S244" s="71"/>
      <c r="T244" s="71"/>
      <c r="U244" s="71"/>
      <c r="V244" s="71"/>
      <c r="W244" s="71"/>
      <c r="X244" s="71"/>
      <c r="Y244" s="71"/>
      <c r="Z244" s="72"/>
      <c r="AA244" s="73"/>
      <c r="AB244" s="74"/>
      <c r="AC244" s="74"/>
      <c r="AD244" s="74"/>
      <c r="AE244" s="74"/>
      <c r="AF244" s="74"/>
      <c r="AG244" s="74"/>
      <c r="AH244" s="74"/>
      <c r="AI244" s="75"/>
      <c r="AJ244" s="76" t="n">
        <f aca="false">H244-(R244+AA244)</f>
        <v>0</v>
      </c>
      <c r="AK244" s="77" t="n">
        <f aca="false">I244-(S244+AB244)</f>
        <v>0</v>
      </c>
      <c r="AL244" s="77" t="n">
        <f aca="false">J244-(T244+AC244)</f>
        <v>0</v>
      </c>
      <c r="AM244" s="77" t="n">
        <f aca="false">K244-(U244+AD244)</f>
        <v>0</v>
      </c>
      <c r="AN244" s="77" t="n">
        <f aca="false">L244-(V244+AE244)</f>
        <v>0</v>
      </c>
      <c r="AO244" s="77" t="n">
        <f aca="false">M244-(W244+AF244)</f>
        <v>0</v>
      </c>
      <c r="AP244" s="77" t="n">
        <f aca="false">N244-(X244+AG244)</f>
        <v>0</v>
      </c>
      <c r="AQ244" s="77" t="n">
        <f aca="false">O244-(Y244+AH244)</f>
        <v>0</v>
      </c>
      <c r="AR244" s="77" t="n">
        <f aca="false">P244-(Z244+AI244)</f>
        <v>0</v>
      </c>
      <c r="AS244" s="60" t="n">
        <f aca="false">(AA244+AB244+AC244)*0.05+(AD244+AE244)*0.2+(AF244+AG244+AH244+AI244)*0.05+(AJ244+AK244+AL244+AN244)*1+AM244*2+(AO244+AP244+AQ244+AR244)*0.5</f>
        <v>0</v>
      </c>
      <c r="AT244" s="78" t="s">
        <v>283</v>
      </c>
    </row>
    <row r="245" customFormat="false" ht="14.9" hidden="false" customHeight="false" outlineLevel="0" collapsed="false">
      <c r="A245" s="67"/>
      <c r="B245" s="67"/>
      <c r="C245" s="67"/>
      <c r="D245" s="64"/>
      <c r="E245" s="65"/>
      <c r="F245" s="66"/>
      <c r="G245" s="67"/>
      <c r="H245" s="68"/>
      <c r="I245" s="69"/>
      <c r="J245" s="69"/>
      <c r="K245" s="69"/>
      <c r="L245" s="69"/>
      <c r="M245" s="69"/>
      <c r="N245" s="69"/>
      <c r="O245" s="69"/>
      <c r="P245" s="69"/>
      <c r="Q245" s="51" t="n">
        <f aca="false">H245*1+I245*1+J245*1+K245*2+L245*1+M245*0.5+N245*0.5+O245*0.5+P245*0.5</f>
        <v>0</v>
      </c>
      <c r="R245" s="70"/>
      <c r="S245" s="71"/>
      <c r="T245" s="71"/>
      <c r="U245" s="71"/>
      <c r="V245" s="71"/>
      <c r="W245" s="71"/>
      <c r="X245" s="71"/>
      <c r="Y245" s="71"/>
      <c r="Z245" s="72"/>
      <c r="AA245" s="73"/>
      <c r="AB245" s="74"/>
      <c r="AC245" s="74"/>
      <c r="AD245" s="74"/>
      <c r="AE245" s="74"/>
      <c r="AF245" s="74"/>
      <c r="AG245" s="74"/>
      <c r="AH245" s="74"/>
      <c r="AI245" s="75"/>
      <c r="AJ245" s="76" t="n">
        <f aca="false">H245-(R245+AA245)</f>
        <v>0</v>
      </c>
      <c r="AK245" s="77" t="n">
        <f aca="false">I245-(S245+AB245)</f>
        <v>0</v>
      </c>
      <c r="AL245" s="77" t="n">
        <f aca="false">J245-(T245+AC245)</f>
        <v>0</v>
      </c>
      <c r="AM245" s="77" t="n">
        <f aca="false">K245-(U245+AD245)</f>
        <v>0</v>
      </c>
      <c r="AN245" s="77" t="n">
        <f aca="false">L245-(V245+AE245)</f>
        <v>0</v>
      </c>
      <c r="AO245" s="77" t="n">
        <f aca="false">M245-(W245+AF245)</f>
        <v>0</v>
      </c>
      <c r="AP245" s="77" t="n">
        <f aca="false">N245-(X245+AG245)</f>
        <v>0</v>
      </c>
      <c r="AQ245" s="77" t="n">
        <f aca="false">O245-(Y245+AH245)</f>
        <v>0</v>
      </c>
      <c r="AR245" s="77" t="n">
        <f aca="false">P245-(Z245+AI245)</f>
        <v>0</v>
      </c>
      <c r="AS245" s="60" t="n">
        <f aca="false">(AA245+AB245+AC245)*0.05+(AD245+AE245)*0.2+(AF245+AG245+AH245+AI245)*0.05+(AJ245+AK245+AL245+AN245)*1+AM245*2+(AO245+AP245+AQ245+AR245)*0.5</f>
        <v>0</v>
      </c>
      <c r="AT245" s="78" t="s">
        <v>284</v>
      </c>
    </row>
    <row r="246" customFormat="false" ht="14.9" hidden="false" customHeight="false" outlineLevel="0" collapsed="false">
      <c r="A246" s="67"/>
      <c r="B246" s="67"/>
      <c r="C246" s="67"/>
      <c r="D246" s="64"/>
      <c r="E246" s="65"/>
      <c r="F246" s="66"/>
      <c r="G246" s="67"/>
      <c r="H246" s="68"/>
      <c r="I246" s="69"/>
      <c r="J246" s="69"/>
      <c r="K246" s="69"/>
      <c r="L246" s="69"/>
      <c r="M246" s="69"/>
      <c r="N246" s="69"/>
      <c r="O246" s="69"/>
      <c r="P246" s="69"/>
      <c r="Q246" s="51" t="n">
        <f aca="false">H246*1+I246*1+J246*1+K246*2+L246*1+M246*0.5+N246*0.5+O246*0.5+P246*0.5</f>
        <v>0</v>
      </c>
      <c r="R246" s="70"/>
      <c r="S246" s="71"/>
      <c r="T246" s="71"/>
      <c r="U246" s="71"/>
      <c r="V246" s="71"/>
      <c r="W246" s="71"/>
      <c r="X246" s="71"/>
      <c r="Y246" s="71"/>
      <c r="Z246" s="72"/>
      <c r="AA246" s="73"/>
      <c r="AB246" s="74"/>
      <c r="AC246" s="74"/>
      <c r="AD246" s="74"/>
      <c r="AE246" s="74"/>
      <c r="AF246" s="74"/>
      <c r="AG246" s="74"/>
      <c r="AH246" s="74"/>
      <c r="AI246" s="75"/>
      <c r="AJ246" s="76" t="n">
        <f aca="false">H246-(R246+AA246)</f>
        <v>0</v>
      </c>
      <c r="AK246" s="77" t="n">
        <f aca="false">I246-(S246+AB246)</f>
        <v>0</v>
      </c>
      <c r="AL246" s="77" t="n">
        <f aca="false">J246-(T246+AC246)</f>
        <v>0</v>
      </c>
      <c r="AM246" s="77" t="n">
        <f aca="false">K246-(U246+AD246)</f>
        <v>0</v>
      </c>
      <c r="AN246" s="77" t="n">
        <f aca="false">L246-(V246+AE246)</f>
        <v>0</v>
      </c>
      <c r="AO246" s="77" t="n">
        <f aca="false">M246-(W246+AF246)</f>
        <v>0</v>
      </c>
      <c r="AP246" s="77" t="n">
        <f aca="false">N246-(X246+AG246)</f>
        <v>0</v>
      </c>
      <c r="AQ246" s="77" t="n">
        <f aca="false">O246-(Y246+AH246)</f>
        <v>0</v>
      </c>
      <c r="AR246" s="77" t="n">
        <f aca="false">P246-(Z246+AI246)</f>
        <v>0</v>
      </c>
      <c r="AS246" s="60" t="n">
        <f aca="false">(AA246+AB246+AC246)*0.05+(AD246+AE246)*0.2+(AF246+AG246+AH246+AI246)*0.05+(AJ246+AK246+AL246+AN246)*1+AM246*2+(AO246+AP246+AQ246+AR246)*0.5</f>
        <v>0</v>
      </c>
      <c r="AT246" s="78" t="s">
        <v>285</v>
      </c>
    </row>
    <row r="247" customFormat="false" ht="14.9" hidden="false" customHeight="false" outlineLevel="0" collapsed="false">
      <c r="A247" s="67"/>
      <c r="B247" s="67"/>
      <c r="C247" s="67"/>
      <c r="D247" s="64"/>
      <c r="E247" s="65"/>
      <c r="F247" s="66"/>
      <c r="G247" s="67"/>
      <c r="H247" s="68"/>
      <c r="I247" s="69"/>
      <c r="J247" s="69"/>
      <c r="K247" s="69"/>
      <c r="L247" s="69"/>
      <c r="M247" s="69"/>
      <c r="N247" s="69"/>
      <c r="O247" s="69"/>
      <c r="P247" s="69"/>
      <c r="Q247" s="51" t="n">
        <f aca="false">H247*1+I247*1+J247*1+K247*2+L247*1+M247*0.5+N247*0.5+O247*0.5+P247*0.5</f>
        <v>0</v>
      </c>
      <c r="R247" s="70"/>
      <c r="S247" s="71"/>
      <c r="T247" s="71"/>
      <c r="U247" s="71"/>
      <c r="V247" s="71"/>
      <c r="W247" s="71"/>
      <c r="X247" s="71"/>
      <c r="Y247" s="71"/>
      <c r="Z247" s="72"/>
      <c r="AA247" s="73"/>
      <c r="AB247" s="74"/>
      <c r="AC247" s="74"/>
      <c r="AD247" s="74"/>
      <c r="AE247" s="74"/>
      <c r="AF247" s="74"/>
      <c r="AG247" s="74"/>
      <c r="AH247" s="74"/>
      <c r="AI247" s="75"/>
      <c r="AJ247" s="76" t="n">
        <f aca="false">H247-(R247+AA247)</f>
        <v>0</v>
      </c>
      <c r="AK247" s="77" t="n">
        <f aca="false">I247-(S247+AB247)</f>
        <v>0</v>
      </c>
      <c r="AL247" s="77" t="n">
        <f aca="false">J247-(T247+AC247)</f>
        <v>0</v>
      </c>
      <c r="AM247" s="77" t="n">
        <f aca="false">K247-(U247+AD247)</f>
        <v>0</v>
      </c>
      <c r="AN247" s="77" t="n">
        <f aca="false">L247-(V247+AE247)</f>
        <v>0</v>
      </c>
      <c r="AO247" s="77" t="n">
        <f aca="false">M247-(W247+AF247)</f>
        <v>0</v>
      </c>
      <c r="AP247" s="77" t="n">
        <f aca="false">N247-(X247+AG247)</f>
        <v>0</v>
      </c>
      <c r="AQ247" s="77" t="n">
        <f aca="false">O247-(Y247+AH247)</f>
        <v>0</v>
      </c>
      <c r="AR247" s="77" t="n">
        <f aca="false">P247-(Z247+AI247)</f>
        <v>0</v>
      </c>
      <c r="AS247" s="60" t="n">
        <f aca="false">(AA247+AB247+AC247)*0.05+(AD247+AE247)*0.2+(AF247+AG247+AH247+AI247)*0.05+(AJ247+AK247+AL247+AN247)*1+AM247*2+(AO247+AP247+AQ247+AR247)*0.5</f>
        <v>0</v>
      </c>
      <c r="AT247" s="78" t="s">
        <v>286</v>
      </c>
    </row>
    <row r="248" customFormat="false" ht="14.9" hidden="false" customHeight="false" outlineLevel="0" collapsed="false">
      <c r="A248" s="67"/>
      <c r="B248" s="67"/>
      <c r="C248" s="67"/>
      <c r="D248" s="64"/>
      <c r="E248" s="65"/>
      <c r="F248" s="66"/>
      <c r="G248" s="67"/>
      <c r="H248" s="68"/>
      <c r="I248" s="69"/>
      <c r="J248" s="69"/>
      <c r="K248" s="69"/>
      <c r="L248" s="69"/>
      <c r="M248" s="69"/>
      <c r="N248" s="69"/>
      <c r="O248" s="69"/>
      <c r="P248" s="69"/>
      <c r="Q248" s="51" t="n">
        <f aca="false">H248*1+I248*1+J248*1+K248*2+L248*1+M248*0.5+N248*0.5+O248*0.5+P248*0.5</f>
        <v>0</v>
      </c>
      <c r="R248" s="70"/>
      <c r="S248" s="71"/>
      <c r="T248" s="71"/>
      <c r="U248" s="71"/>
      <c r="V248" s="71"/>
      <c r="W248" s="71"/>
      <c r="X248" s="71"/>
      <c r="Y248" s="71"/>
      <c r="Z248" s="72"/>
      <c r="AA248" s="73"/>
      <c r="AB248" s="74"/>
      <c r="AC248" s="74"/>
      <c r="AD248" s="74"/>
      <c r="AE248" s="74"/>
      <c r="AF248" s="74"/>
      <c r="AG248" s="74"/>
      <c r="AH248" s="74"/>
      <c r="AI248" s="75"/>
      <c r="AJ248" s="76" t="n">
        <f aca="false">H248-(R248+AA248)</f>
        <v>0</v>
      </c>
      <c r="AK248" s="77" t="n">
        <f aca="false">I248-(S248+AB248)</f>
        <v>0</v>
      </c>
      <c r="AL248" s="77" t="n">
        <f aca="false">J248-(T248+AC248)</f>
        <v>0</v>
      </c>
      <c r="AM248" s="77" t="n">
        <f aca="false">K248-(U248+AD248)</f>
        <v>0</v>
      </c>
      <c r="AN248" s="77" t="n">
        <f aca="false">L248-(V248+AE248)</f>
        <v>0</v>
      </c>
      <c r="AO248" s="77" t="n">
        <f aca="false">M248-(W248+AF248)</f>
        <v>0</v>
      </c>
      <c r="AP248" s="77" t="n">
        <f aca="false">N248-(X248+AG248)</f>
        <v>0</v>
      </c>
      <c r="AQ248" s="77" t="n">
        <f aca="false">O248-(Y248+AH248)</f>
        <v>0</v>
      </c>
      <c r="AR248" s="77" t="n">
        <f aca="false">P248-(Z248+AI248)</f>
        <v>0</v>
      </c>
      <c r="AS248" s="60" t="n">
        <f aca="false">(AA248+AB248+AC248)*0.05+(AD248+AE248)*0.2+(AF248+AG248+AH248+AI248)*0.05+(AJ248+AK248+AL248+AN248)*1+AM248*2+(AO248+AP248+AQ248+AR248)*0.5</f>
        <v>0</v>
      </c>
      <c r="AT248" s="78" t="s">
        <v>287</v>
      </c>
    </row>
    <row r="249" customFormat="false" ht="14.9" hidden="false" customHeight="false" outlineLevel="0" collapsed="false">
      <c r="A249" s="67"/>
      <c r="B249" s="67"/>
      <c r="C249" s="67"/>
      <c r="D249" s="64"/>
      <c r="E249" s="65"/>
      <c r="F249" s="66"/>
      <c r="G249" s="67"/>
      <c r="H249" s="68"/>
      <c r="I249" s="69"/>
      <c r="J249" s="69"/>
      <c r="K249" s="69"/>
      <c r="L249" s="69"/>
      <c r="M249" s="69"/>
      <c r="N249" s="69"/>
      <c r="O249" s="69"/>
      <c r="P249" s="69"/>
      <c r="Q249" s="51" t="n">
        <f aca="false">H249*1+I249*1+J249*1+K249*2+L249*1+M249*0.5+N249*0.5+O249*0.5+P249*0.5</f>
        <v>0</v>
      </c>
      <c r="R249" s="70"/>
      <c r="S249" s="71"/>
      <c r="T249" s="71"/>
      <c r="U249" s="71"/>
      <c r="V249" s="71"/>
      <c r="W249" s="71"/>
      <c r="X249" s="71"/>
      <c r="Y249" s="71"/>
      <c r="Z249" s="72"/>
      <c r="AA249" s="73"/>
      <c r="AB249" s="74"/>
      <c r="AC249" s="74"/>
      <c r="AD249" s="74"/>
      <c r="AE249" s="74"/>
      <c r="AF249" s="74"/>
      <c r="AG249" s="74"/>
      <c r="AH249" s="74"/>
      <c r="AI249" s="75"/>
      <c r="AJ249" s="76" t="n">
        <f aca="false">H249-(R249+AA249)</f>
        <v>0</v>
      </c>
      <c r="AK249" s="77" t="n">
        <f aca="false">I249-(S249+AB249)</f>
        <v>0</v>
      </c>
      <c r="AL249" s="77" t="n">
        <f aca="false">J249-(T249+AC249)</f>
        <v>0</v>
      </c>
      <c r="AM249" s="77" t="n">
        <f aca="false">K249-(U249+AD249)</f>
        <v>0</v>
      </c>
      <c r="AN249" s="77" t="n">
        <f aca="false">L249-(V249+AE249)</f>
        <v>0</v>
      </c>
      <c r="AO249" s="77" t="n">
        <f aca="false">M249-(W249+AF249)</f>
        <v>0</v>
      </c>
      <c r="AP249" s="77" t="n">
        <f aca="false">N249-(X249+AG249)</f>
        <v>0</v>
      </c>
      <c r="AQ249" s="77" t="n">
        <f aca="false">O249-(Y249+AH249)</f>
        <v>0</v>
      </c>
      <c r="AR249" s="77" t="n">
        <f aca="false">P249-(Z249+AI249)</f>
        <v>0</v>
      </c>
      <c r="AS249" s="60" t="n">
        <f aca="false">(AA249+AB249+AC249)*0.05+(AD249+AE249)*0.2+(AF249+AG249+AH249+AI249)*0.05+(AJ249+AK249+AL249+AN249)*1+AM249*2+(AO249+AP249+AQ249+AR249)*0.5</f>
        <v>0</v>
      </c>
      <c r="AT249" s="78" t="s">
        <v>288</v>
      </c>
    </row>
    <row r="250" customFormat="false" ht="14.9" hidden="false" customHeight="false" outlineLevel="0" collapsed="false">
      <c r="A250" s="67"/>
      <c r="B250" s="67"/>
      <c r="C250" s="67"/>
      <c r="D250" s="64"/>
      <c r="E250" s="65"/>
      <c r="F250" s="66"/>
      <c r="G250" s="67"/>
      <c r="H250" s="68"/>
      <c r="I250" s="69"/>
      <c r="J250" s="69"/>
      <c r="K250" s="69"/>
      <c r="L250" s="69"/>
      <c r="M250" s="69"/>
      <c r="N250" s="69"/>
      <c r="O250" s="69"/>
      <c r="P250" s="69"/>
      <c r="Q250" s="51" t="n">
        <f aca="false">H250*1+I250*1+J250*1+K250*2+L250*1+M250*0.5+N250*0.5+O250*0.5+P250*0.5</f>
        <v>0</v>
      </c>
      <c r="R250" s="70"/>
      <c r="S250" s="71"/>
      <c r="T250" s="71"/>
      <c r="U250" s="71"/>
      <c r="V250" s="71"/>
      <c r="W250" s="71"/>
      <c r="X250" s="71"/>
      <c r="Y250" s="71"/>
      <c r="Z250" s="72"/>
      <c r="AA250" s="73"/>
      <c r="AB250" s="74"/>
      <c r="AC250" s="74"/>
      <c r="AD250" s="74"/>
      <c r="AE250" s="74"/>
      <c r="AF250" s="74"/>
      <c r="AG250" s="74"/>
      <c r="AH250" s="74"/>
      <c r="AI250" s="75"/>
      <c r="AJ250" s="76" t="n">
        <f aca="false">H250-(R250+AA250)</f>
        <v>0</v>
      </c>
      <c r="AK250" s="77" t="n">
        <f aca="false">I250-(S250+AB250)</f>
        <v>0</v>
      </c>
      <c r="AL250" s="77" t="n">
        <f aca="false">J250-(T250+AC250)</f>
        <v>0</v>
      </c>
      <c r="AM250" s="77" t="n">
        <f aca="false">K250-(U250+AD250)</f>
        <v>0</v>
      </c>
      <c r="AN250" s="77" t="n">
        <f aca="false">L250-(V250+AE250)</f>
        <v>0</v>
      </c>
      <c r="AO250" s="77" t="n">
        <f aca="false">M250-(W250+AF250)</f>
        <v>0</v>
      </c>
      <c r="AP250" s="77" t="n">
        <f aca="false">N250-(X250+AG250)</f>
        <v>0</v>
      </c>
      <c r="AQ250" s="77" t="n">
        <f aca="false">O250-(Y250+AH250)</f>
        <v>0</v>
      </c>
      <c r="AR250" s="77" t="n">
        <f aca="false">P250-(Z250+AI250)</f>
        <v>0</v>
      </c>
      <c r="AS250" s="60" t="n">
        <f aca="false">(AA250+AB250+AC250)*0.05+(AD250+AE250)*0.2+(AF250+AG250+AH250+AI250)*0.05+(AJ250+AK250+AL250+AN250)*1+AM250*2+(AO250+AP250+AQ250+AR250)*0.5</f>
        <v>0</v>
      </c>
      <c r="AT250" s="78" t="s">
        <v>289</v>
      </c>
    </row>
    <row r="251" customFormat="false" ht="14.9" hidden="false" customHeight="false" outlineLevel="0" collapsed="false">
      <c r="A251" s="67"/>
      <c r="B251" s="67"/>
      <c r="C251" s="67"/>
      <c r="D251" s="64"/>
      <c r="E251" s="65"/>
      <c r="F251" s="66"/>
      <c r="G251" s="67"/>
      <c r="H251" s="68"/>
      <c r="I251" s="69"/>
      <c r="J251" s="69"/>
      <c r="K251" s="69"/>
      <c r="L251" s="69"/>
      <c r="M251" s="69"/>
      <c r="N251" s="69"/>
      <c r="O251" s="69"/>
      <c r="P251" s="69"/>
      <c r="Q251" s="51" t="n">
        <f aca="false">H251*1+I251*1+J251*1+K251*2+L251*1+M251*0.5+N251*0.5+O251*0.5+P251*0.5</f>
        <v>0</v>
      </c>
      <c r="R251" s="70"/>
      <c r="S251" s="71"/>
      <c r="T251" s="71"/>
      <c r="U251" s="71"/>
      <c r="V251" s="71"/>
      <c r="W251" s="71"/>
      <c r="X251" s="71"/>
      <c r="Y251" s="71"/>
      <c r="Z251" s="72"/>
      <c r="AA251" s="73"/>
      <c r="AB251" s="74"/>
      <c r="AC251" s="74"/>
      <c r="AD251" s="74"/>
      <c r="AE251" s="74"/>
      <c r="AF251" s="74"/>
      <c r="AG251" s="74"/>
      <c r="AH251" s="74"/>
      <c r="AI251" s="75"/>
      <c r="AJ251" s="76" t="n">
        <f aca="false">H251-(R251+AA251)</f>
        <v>0</v>
      </c>
      <c r="AK251" s="77" t="n">
        <f aca="false">I251-(S251+AB251)</f>
        <v>0</v>
      </c>
      <c r="AL251" s="77" t="n">
        <f aca="false">J251-(T251+AC251)</f>
        <v>0</v>
      </c>
      <c r="AM251" s="77" t="n">
        <f aca="false">K251-(U251+AD251)</f>
        <v>0</v>
      </c>
      <c r="AN251" s="77" t="n">
        <f aca="false">L251-(V251+AE251)</f>
        <v>0</v>
      </c>
      <c r="AO251" s="77" t="n">
        <f aca="false">M251-(W251+AF251)</f>
        <v>0</v>
      </c>
      <c r="AP251" s="77" t="n">
        <f aca="false">N251-(X251+AG251)</f>
        <v>0</v>
      </c>
      <c r="AQ251" s="77" t="n">
        <f aca="false">O251-(Y251+AH251)</f>
        <v>0</v>
      </c>
      <c r="AR251" s="77" t="n">
        <f aca="false">P251-(Z251+AI251)</f>
        <v>0</v>
      </c>
      <c r="AS251" s="60" t="n">
        <f aca="false">(AA251+AB251+AC251)*0.05+(AD251+AE251)*0.2+(AF251+AG251+AH251+AI251)*0.05+(AJ251+AK251+AL251+AN251)*1+AM251*2+(AO251+AP251+AQ251+AR251)*0.5</f>
        <v>0</v>
      </c>
      <c r="AT251" s="78" t="s">
        <v>290</v>
      </c>
    </row>
    <row r="252" customFormat="false" ht="14.9" hidden="false" customHeight="false" outlineLevel="0" collapsed="false">
      <c r="A252" s="67"/>
      <c r="B252" s="67"/>
      <c r="C252" s="67"/>
      <c r="D252" s="64"/>
      <c r="E252" s="65"/>
      <c r="F252" s="66"/>
      <c r="G252" s="67"/>
      <c r="H252" s="68"/>
      <c r="I252" s="69"/>
      <c r="J252" s="69"/>
      <c r="K252" s="69"/>
      <c r="L252" s="69"/>
      <c r="M252" s="69"/>
      <c r="N252" s="69"/>
      <c r="O252" s="69"/>
      <c r="P252" s="69"/>
      <c r="Q252" s="51" t="n">
        <f aca="false">H252*1+I252*1+J252*1+K252*2+L252*1+M252*0.5+N252*0.5+O252*0.5+P252*0.5</f>
        <v>0</v>
      </c>
      <c r="R252" s="70"/>
      <c r="S252" s="71"/>
      <c r="T252" s="71"/>
      <c r="U252" s="71"/>
      <c r="V252" s="71"/>
      <c r="W252" s="71"/>
      <c r="X252" s="71"/>
      <c r="Y252" s="71"/>
      <c r="Z252" s="72"/>
      <c r="AA252" s="73"/>
      <c r="AB252" s="74"/>
      <c r="AC252" s="74"/>
      <c r="AD252" s="74"/>
      <c r="AE252" s="74"/>
      <c r="AF252" s="74"/>
      <c r="AG252" s="74"/>
      <c r="AH252" s="74"/>
      <c r="AI252" s="75"/>
      <c r="AJ252" s="76" t="n">
        <f aca="false">H252-(R252+AA252)</f>
        <v>0</v>
      </c>
      <c r="AK252" s="77" t="n">
        <f aca="false">I252-(S252+AB252)</f>
        <v>0</v>
      </c>
      <c r="AL252" s="77" t="n">
        <f aca="false">J252-(T252+AC252)</f>
        <v>0</v>
      </c>
      <c r="AM252" s="77" t="n">
        <f aca="false">K252-(U252+AD252)</f>
        <v>0</v>
      </c>
      <c r="AN252" s="77" t="n">
        <f aca="false">L252-(V252+AE252)</f>
        <v>0</v>
      </c>
      <c r="AO252" s="77" t="n">
        <f aca="false">M252-(W252+AF252)</f>
        <v>0</v>
      </c>
      <c r="AP252" s="77" t="n">
        <f aca="false">N252-(X252+AG252)</f>
        <v>0</v>
      </c>
      <c r="AQ252" s="77" t="n">
        <f aca="false">O252-(Y252+AH252)</f>
        <v>0</v>
      </c>
      <c r="AR252" s="77" t="n">
        <f aca="false">P252-(Z252+AI252)</f>
        <v>0</v>
      </c>
      <c r="AS252" s="60" t="n">
        <f aca="false">(AA252+AB252+AC252)*0.05+(AD252+AE252)*0.2+(AF252+AG252+AH252+AI252)*0.05+(AJ252+AK252+AL252+AN252)*1+AM252*2+(AO252+AP252+AQ252+AR252)*0.5</f>
        <v>0</v>
      </c>
      <c r="AT252" s="78" t="s">
        <v>291</v>
      </c>
    </row>
    <row r="253" customFormat="false" ht="14.9" hidden="false" customHeight="false" outlineLevel="0" collapsed="false">
      <c r="A253" s="67"/>
      <c r="B253" s="67"/>
      <c r="C253" s="67"/>
      <c r="D253" s="64"/>
      <c r="E253" s="65"/>
      <c r="F253" s="66"/>
      <c r="G253" s="67"/>
      <c r="H253" s="68"/>
      <c r="I253" s="69"/>
      <c r="J253" s="69"/>
      <c r="K253" s="69"/>
      <c r="L253" s="69"/>
      <c r="M253" s="69"/>
      <c r="N253" s="69"/>
      <c r="O253" s="69"/>
      <c r="P253" s="69"/>
      <c r="Q253" s="51" t="n">
        <f aca="false">H253*1+I253*1+J253*1+K253*2+L253*1+M253*0.5+N253*0.5+O253*0.5+P253*0.5</f>
        <v>0</v>
      </c>
      <c r="R253" s="70"/>
      <c r="S253" s="71"/>
      <c r="T253" s="71"/>
      <c r="U253" s="71"/>
      <c r="V253" s="71"/>
      <c r="W253" s="71"/>
      <c r="X253" s="71"/>
      <c r="Y253" s="71"/>
      <c r="Z253" s="72"/>
      <c r="AA253" s="73"/>
      <c r="AB253" s="74"/>
      <c r="AC253" s="74"/>
      <c r="AD253" s="74"/>
      <c r="AE253" s="74"/>
      <c r="AF253" s="74"/>
      <c r="AG253" s="74"/>
      <c r="AH253" s="74"/>
      <c r="AI253" s="75"/>
      <c r="AJ253" s="76" t="n">
        <f aca="false">H253-(R253+AA253)</f>
        <v>0</v>
      </c>
      <c r="AK253" s="77" t="n">
        <f aca="false">I253-(S253+AB253)</f>
        <v>0</v>
      </c>
      <c r="AL253" s="77" t="n">
        <f aca="false">J253-(T253+AC253)</f>
        <v>0</v>
      </c>
      <c r="AM253" s="77" t="n">
        <f aca="false">K253-(U253+AD253)</f>
        <v>0</v>
      </c>
      <c r="AN253" s="77" t="n">
        <f aca="false">L253-(V253+AE253)</f>
        <v>0</v>
      </c>
      <c r="AO253" s="77" t="n">
        <f aca="false">M253-(W253+AF253)</f>
        <v>0</v>
      </c>
      <c r="AP253" s="77" t="n">
        <f aca="false">N253-(X253+AG253)</f>
        <v>0</v>
      </c>
      <c r="AQ253" s="77" t="n">
        <f aca="false">O253-(Y253+AH253)</f>
        <v>0</v>
      </c>
      <c r="AR253" s="77" t="n">
        <f aca="false">P253-(Z253+AI253)</f>
        <v>0</v>
      </c>
      <c r="AS253" s="60" t="n">
        <f aca="false">(AA253+AB253+AC253)*0.05+(AD253+AE253)*0.2+(AF253+AG253+AH253+AI253)*0.05+(AJ253+AK253+AL253+AN253)*1+AM253*2+(AO253+AP253+AQ253+AR253)*0.5</f>
        <v>0</v>
      </c>
      <c r="AT253" s="78" t="s">
        <v>292</v>
      </c>
    </row>
    <row r="254" customFormat="false" ht="14.9" hidden="false" customHeight="false" outlineLevel="0" collapsed="false">
      <c r="A254" s="67"/>
      <c r="B254" s="67"/>
      <c r="C254" s="67"/>
      <c r="D254" s="64"/>
      <c r="E254" s="65"/>
      <c r="F254" s="66"/>
      <c r="G254" s="67"/>
      <c r="H254" s="68"/>
      <c r="I254" s="69"/>
      <c r="J254" s="69"/>
      <c r="K254" s="69"/>
      <c r="L254" s="69"/>
      <c r="M254" s="69"/>
      <c r="N254" s="69"/>
      <c r="O254" s="69"/>
      <c r="P254" s="69"/>
      <c r="Q254" s="51" t="n">
        <f aca="false">H254*1+I254*1+J254*1+K254*2+L254*1+M254*0.5+N254*0.5+O254*0.5+P254*0.5</f>
        <v>0</v>
      </c>
      <c r="R254" s="70"/>
      <c r="S254" s="71"/>
      <c r="T254" s="71"/>
      <c r="U254" s="71"/>
      <c r="V254" s="71"/>
      <c r="W254" s="71"/>
      <c r="X254" s="71"/>
      <c r="Y254" s="71"/>
      <c r="Z254" s="72"/>
      <c r="AA254" s="73"/>
      <c r="AB254" s="74"/>
      <c r="AC254" s="74"/>
      <c r="AD254" s="74"/>
      <c r="AE254" s="74"/>
      <c r="AF254" s="74"/>
      <c r="AG254" s="74"/>
      <c r="AH254" s="74"/>
      <c r="AI254" s="75"/>
      <c r="AJ254" s="76" t="n">
        <f aca="false">H254-(R254+AA254)</f>
        <v>0</v>
      </c>
      <c r="AK254" s="77" t="n">
        <f aca="false">I254-(S254+AB254)</f>
        <v>0</v>
      </c>
      <c r="AL254" s="77" t="n">
        <f aca="false">J254-(T254+AC254)</f>
        <v>0</v>
      </c>
      <c r="AM254" s="77" t="n">
        <f aca="false">K254-(U254+AD254)</f>
        <v>0</v>
      </c>
      <c r="AN254" s="77" t="n">
        <f aca="false">L254-(V254+AE254)</f>
        <v>0</v>
      </c>
      <c r="AO254" s="77" t="n">
        <f aca="false">M254-(W254+AF254)</f>
        <v>0</v>
      </c>
      <c r="AP254" s="77" t="n">
        <f aca="false">N254-(X254+AG254)</f>
        <v>0</v>
      </c>
      <c r="AQ254" s="77" t="n">
        <f aca="false">O254-(Y254+AH254)</f>
        <v>0</v>
      </c>
      <c r="AR254" s="77" t="n">
        <f aca="false">P254-(Z254+AI254)</f>
        <v>0</v>
      </c>
      <c r="AS254" s="60" t="n">
        <f aca="false">(AA254+AB254+AC254)*0.05+(AD254+AE254)*0.2+(AF254+AG254+AH254+AI254)*0.05+(AJ254+AK254+AL254+AN254)*1+AM254*2+(AO254+AP254+AQ254+AR254)*0.5</f>
        <v>0</v>
      </c>
      <c r="AT254" s="78" t="s">
        <v>293</v>
      </c>
    </row>
    <row r="255" customFormat="false" ht="14.9" hidden="false" customHeight="false" outlineLevel="0" collapsed="false">
      <c r="A255" s="67"/>
      <c r="B255" s="67"/>
      <c r="C255" s="67"/>
      <c r="D255" s="64"/>
      <c r="E255" s="65"/>
      <c r="F255" s="66"/>
      <c r="G255" s="67"/>
      <c r="H255" s="68"/>
      <c r="I255" s="69"/>
      <c r="J255" s="69"/>
      <c r="K255" s="69"/>
      <c r="L255" s="69"/>
      <c r="M255" s="69"/>
      <c r="N255" s="69"/>
      <c r="O255" s="69"/>
      <c r="P255" s="69"/>
      <c r="Q255" s="51" t="n">
        <f aca="false">H255*1+I255*1+J255*1+K255*2+L255*1+M255*0.5+N255*0.5+O255*0.5+P255*0.5</f>
        <v>0</v>
      </c>
      <c r="R255" s="70"/>
      <c r="S255" s="71"/>
      <c r="T255" s="71"/>
      <c r="U255" s="71"/>
      <c r="V255" s="71"/>
      <c r="W255" s="71"/>
      <c r="X255" s="71"/>
      <c r="Y255" s="71"/>
      <c r="Z255" s="72"/>
      <c r="AA255" s="73"/>
      <c r="AB255" s="74"/>
      <c r="AC255" s="74"/>
      <c r="AD255" s="74"/>
      <c r="AE255" s="74"/>
      <c r="AF255" s="74"/>
      <c r="AG255" s="74"/>
      <c r="AH255" s="74"/>
      <c r="AI255" s="75"/>
      <c r="AJ255" s="76" t="n">
        <f aca="false">H255-(R255+AA255)</f>
        <v>0</v>
      </c>
      <c r="AK255" s="77" t="n">
        <f aca="false">I255-(S255+AB255)</f>
        <v>0</v>
      </c>
      <c r="AL255" s="77" t="n">
        <f aca="false">J255-(T255+AC255)</f>
        <v>0</v>
      </c>
      <c r="AM255" s="77" t="n">
        <f aca="false">K255-(U255+AD255)</f>
        <v>0</v>
      </c>
      <c r="AN255" s="77" t="n">
        <f aca="false">L255-(V255+AE255)</f>
        <v>0</v>
      </c>
      <c r="AO255" s="77" t="n">
        <f aca="false">M255-(W255+AF255)</f>
        <v>0</v>
      </c>
      <c r="AP255" s="77" t="n">
        <f aca="false">N255-(X255+AG255)</f>
        <v>0</v>
      </c>
      <c r="AQ255" s="77" t="n">
        <f aca="false">O255-(Y255+AH255)</f>
        <v>0</v>
      </c>
      <c r="AR255" s="77" t="n">
        <f aca="false">P255-(Z255+AI255)</f>
        <v>0</v>
      </c>
      <c r="AS255" s="60" t="n">
        <f aca="false">(AA255+AB255+AC255)*0.05+(AD255+AE255)*0.2+(AF255+AG255+AH255+AI255)*0.05+(AJ255+AK255+AL255+AN255)*1+AM255*2+(AO255+AP255+AQ255+AR255)*0.5</f>
        <v>0</v>
      </c>
      <c r="AT255" s="78" t="s">
        <v>294</v>
      </c>
    </row>
    <row r="256" customFormat="false" ht="14.9" hidden="false" customHeight="false" outlineLevel="0" collapsed="false">
      <c r="A256" s="67"/>
      <c r="B256" s="67"/>
      <c r="C256" s="67"/>
      <c r="D256" s="64"/>
      <c r="E256" s="65"/>
      <c r="F256" s="66"/>
      <c r="G256" s="67"/>
      <c r="H256" s="68"/>
      <c r="I256" s="69"/>
      <c r="J256" s="69"/>
      <c r="K256" s="69"/>
      <c r="L256" s="69"/>
      <c r="M256" s="69"/>
      <c r="N256" s="69"/>
      <c r="O256" s="69"/>
      <c r="P256" s="69"/>
      <c r="Q256" s="51" t="n">
        <f aca="false">H256*1+I256*1+J256*1+K256*2+L256*1+M256*0.5+N256*0.5+O256*0.5+P256*0.5</f>
        <v>0</v>
      </c>
      <c r="R256" s="70"/>
      <c r="S256" s="71"/>
      <c r="T256" s="71"/>
      <c r="U256" s="71"/>
      <c r="V256" s="71"/>
      <c r="W256" s="71"/>
      <c r="X256" s="71"/>
      <c r="Y256" s="71"/>
      <c r="Z256" s="72"/>
      <c r="AA256" s="73"/>
      <c r="AB256" s="74"/>
      <c r="AC256" s="74"/>
      <c r="AD256" s="74"/>
      <c r="AE256" s="74"/>
      <c r="AF256" s="74"/>
      <c r="AG256" s="74"/>
      <c r="AH256" s="74"/>
      <c r="AI256" s="75"/>
      <c r="AJ256" s="76" t="n">
        <f aca="false">H256-(R256+AA256)</f>
        <v>0</v>
      </c>
      <c r="AK256" s="77" t="n">
        <f aca="false">I256-(S256+AB256)</f>
        <v>0</v>
      </c>
      <c r="AL256" s="77" t="n">
        <f aca="false">J256-(T256+AC256)</f>
        <v>0</v>
      </c>
      <c r="AM256" s="77" t="n">
        <f aca="false">K256-(U256+AD256)</f>
        <v>0</v>
      </c>
      <c r="AN256" s="77" t="n">
        <f aca="false">L256-(V256+AE256)</f>
        <v>0</v>
      </c>
      <c r="AO256" s="77" t="n">
        <f aca="false">M256-(W256+AF256)</f>
        <v>0</v>
      </c>
      <c r="AP256" s="77" t="n">
        <f aca="false">N256-(X256+AG256)</f>
        <v>0</v>
      </c>
      <c r="AQ256" s="77" t="n">
        <f aca="false">O256-(Y256+AH256)</f>
        <v>0</v>
      </c>
      <c r="AR256" s="77" t="n">
        <f aca="false">P256-(Z256+AI256)</f>
        <v>0</v>
      </c>
      <c r="AS256" s="60" t="n">
        <f aca="false">(AA256+AB256+AC256)*0.05+(AD256+AE256)*0.2+(AF256+AG256+AH256+AI256)*0.05+(AJ256+AK256+AL256+AN256)*1+AM256*2+(AO256+AP256+AQ256+AR256)*0.5</f>
        <v>0</v>
      </c>
      <c r="AT256" s="78" t="s">
        <v>295</v>
      </c>
    </row>
    <row r="257" customFormat="false" ht="14.9" hidden="false" customHeight="false" outlineLevel="0" collapsed="false">
      <c r="A257" s="67"/>
      <c r="B257" s="67"/>
      <c r="C257" s="67"/>
      <c r="D257" s="64"/>
      <c r="E257" s="65"/>
      <c r="F257" s="66"/>
      <c r="G257" s="67"/>
      <c r="H257" s="68"/>
      <c r="I257" s="69"/>
      <c r="J257" s="69"/>
      <c r="K257" s="69"/>
      <c r="L257" s="69"/>
      <c r="M257" s="69"/>
      <c r="N257" s="69"/>
      <c r="O257" s="69"/>
      <c r="P257" s="69"/>
      <c r="Q257" s="51" t="n">
        <f aca="false">H257*1+I257*1+J257*1+K257*2+L257*1+M257*0.5+N257*0.5+O257*0.5+P257*0.5</f>
        <v>0</v>
      </c>
      <c r="R257" s="70"/>
      <c r="S257" s="71"/>
      <c r="T257" s="71"/>
      <c r="U257" s="71"/>
      <c r="V257" s="71"/>
      <c r="W257" s="71"/>
      <c r="X257" s="71"/>
      <c r="Y257" s="71"/>
      <c r="Z257" s="72"/>
      <c r="AA257" s="73"/>
      <c r="AB257" s="74"/>
      <c r="AC257" s="74"/>
      <c r="AD257" s="74"/>
      <c r="AE257" s="74"/>
      <c r="AF257" s="74"/>
      <c r="AG257" s="74"/>
      <c r="AH257" s="74"/>
      <c r="AI257" s="75"/>
      <c r="AJ257" s="76" t="n">
        <f aca="false">H257-(R257+AA257)</f>
        <v>0</v>
      </c>
      <c r="AK257" s="77" t="n">
        <f aca="false">I257-(S257+AB257)</f>
        <v>0</v>
      </c>
      <c r="AL257" s="77" t="n">
        <f aca="false">J257-(T257+AC257)</f>
        <v>0</v>
      </c>
      <c r="AM257" s="77" t="n">
        <f aca="false">K257-(U257+AD257)</f>
        <v>0</v>
      </c>
      <c r="AN257" s="77" t="n">
        <f aca="false">L257-(V257+AE257)</f>
        <v>0</v>
      </c>
      <c r="AO257" s="77" t="n">
        <f aca="false">M257-(W257+AF257)</f>
        <v>0</v>
      </c>
      <c r="AP257" s="77" t="n">
        <f aca="false">N257-(X257+AG257)</f>
        <v>0</v>
      </c>
      <c r="AQ257" s="77" t="n">
        <f aca="false">O257-(Y257+AH257)</f>
        <v>0</v>
      </c>
      <c r="AR257" s="77" t="n">
        <f aca="false">P257-(Z257+AI257)</f>
        <v>0</v>
      </c>
      <c r="AS257" s="60" t="n">
        <f aca="false">(AA257+AB257+AC257)*0.05+(AD257+AE257)*0.2+(AF257+AG257+AH257+AI257)*0.05+(AJ257+AK257+AL257+AN257)*1+AM257*2+(AO257+AP257+AQ257+AR257)*0.5</f>
        <v>0</v>
      </c>
      <c r="AT257" s="78" t="s">
        <v>296</v>
      </c>
    </row>
    <row r="258" customFormat="false" ht="14.9" hidden="false" customHeight="false" outlineLevel="0" collapsed="false">
      <c r="A258" s="67"/>
      <c r="B258" s="67"/>
      <c r="C258" s="67"/>
      <c r="D258" s="64"/>
      <c r="E258" s="65"/>
      <c r="F258" s="66"/>
      <c r="G258" s="67"/>
      <c r="H258" s="68"/>
      <c r="I258" s="69"/>
      <c r="J258" s="69"/>
      <c r="K258" s="69"/>
      <c r="L258" s="69"/>
      <c r="M258" s="69"/>
      <c r="N258" s="69"/>
      <c r="O258" s="69"/>
      <c r="P258" s="69"/>
      <c r="Q258" s="51" t="n">
        <f aca="false">H258*1+I258*1+J258*1+K258*2+L258*1+M258*0.5+N258*0.5+O258*0.5+P258*0.5</f>
        <v>0</v>
      </c>
      <c r="R258" s="70"/>
      <c r="S258" s="71"/>
      <c r="T258" s="71"/>
      <c r="U258" s="71"/>
      <c r="V258" s="71"/>
      <c r="W258" s="71"/>
      <c r="X258" s="71"/>
      <c r="Y258" s="71"/>
      <c r="Z258" s="72"/>
      <c r="AA258" s="73"/>
      <c r="AB258" s="74"/>
      <c r="AC258" s="74"/>
      <c r="AD258" s="74"/>
      <c r="AE258" s="74"/>
      <c r="AF258" s="74"/>
      <c r="AG258" s="74"/>
      <c r="AH258" s="74"/>
      <c r="AI258" s="75"/>
      <c r="AJ258" s="76" t="n">
        <f aca="false">H258-(R258+AA258)</f>
        <v>0</v>
      </c>
      <c r="AK258" s="77" t="n">
        <f aca="false">I258-(S258+AB258)</f>
        <v>0</v>
      </c>
      <c r="AL258" s="77" t="n">
        <f aca="false">J258-(T258+AC258)</f>
        <v>0</v>
      </c>
      <c r="AM258" s="77" t="n">
        <f aca="false">K258-(U258+AD258)</f>
        <v>0</v>
      </c>
      <c r="AN258" s="77" t="n">
        <f aca="false">L258-(V258+AE258)</f>
        <v>0</v>
      </c>
      <c r="AO258" s="77" t="n">
        <f aca="false">M258-(W258+AF258)</f>
        <v>0</v>
      </c>
      <c r="AP258" s="77" t="n">
        <f aca="false">N258-(X258+AG258)</f>
        <v>0</v>
      </c>
      <c r="AQ258" s="77" t="n">
        <f aca="false">O258-(Y258+AH258)</f>
        <v>0</v>
      </c>
      <c r="AR258" s="77" t="n">
        <f aca="false">P258-(Z258+AI258)</f>
        <v>0</v>
      </c>
      <c r="AS258" s="60" t="n">
        <f aca="false">(AA258+AB258+AC258)*0.05+(AD258+AE258)*0.2+(AF258+AG258+AH258+AI258)*0.05+(AJ258+AK258+AL258+AN258)*1+AM258*2+(AO258+AP258+AQ258+AR258)*0.5</f>
        <v>0</v>
      </c>
      <c r="AT258" s="78" t="s">
        <v>297</v>
      </c>
    </row>
    <row r="259" customFormat="false" ht="14.9" hidden="false" customHeight="false" outlineLevel="0" collapsed="false">
      <c r="A259" s="67"/>
      <c r="B259" s="67"/>
      <c r="C259" s="67"/>
      <c r="D259" s="64"/>
      <c r="E259" s="65"/>
      <c r="F259" s="66"/>
      <c r="G259" s="67"/>
      <c r="H259" s="68"/>
      <c r="I259" s="69"/>
      <c r="J259" s="69"/>
      <c r="K259" s="69"/>
      <c r="L259" s="69"/>
      <c r="M259" s="69"/>
      <c r="N259" s="69"/>
      <c r="O259" s="69"/>
      <c r="P259" s="69"/>
      <c r="Q259" s="51" t="n">
        <f aca="false">H259*1+I259*1+J259*1+K259*2+L259*1+M259*0.5+N259*0.5+O259*0.5+P259*0.5</f>
        <v>0</v>
      </c>
      <c r="R259" s="70"/>
      <c r="S259" s="71"/>
      <c r="T259" s="71"/>
      <c r="U259" s="71"/>
      <c r="V259" s="71"/>
      <c r="W259" s="71"/>
      <c r="X259" s="71"/>
      <c r="Y259" s="71"/>
      <c r="Z259" s="72"/>
      <c r="AA259" s="73"/>
      <c r="AB259" s="74"/>
      <c r="AC259" s="74"/>
      <c r="AD259" s="74"/>
      <c r="AE259" s="74"/>
      <c r="AF259" s="74"/>
      <c r="AG259" s="74"/>
      <c r="AH259" s="74"/>
      <c r="AI259" s="75"/>
      <c r="AJ259" s="76" t="n">
        <f aca="false">H259-(R259+AA259)</f>
        <v>0</v>
      </c>
      <c r="AK259" s="77" t="n">
        <f aca="false">I259-(S259+AB259)</f>
        <v>0</v>
      </c>
      <c r="AL259" s="77" t="n">
        <f aca="false">J259-(T259+AC259)</f>
        <v>0</v>
      </c>
      <c r="AM259" s="77" t="n">
        <f aca="false">K259-(U259+AD259)</f>
        <v>0</v>
      </c>
      <c r="AN259" s="77" t="n">
        <f aca="false">L259-(V259+AE259)</f>
        <v>0</v>
      </c>
      <c r="AO259" s="77" t="n">
        <f aca="false">M259-(W259+AF259)</f>
        <v>0</v>
      </c>
      <c r="AP259" s="77" t="n">
        <f aca="false">N259-(X259+AG259)</f>
        <v>0</v>
      </c>
      <c r="AQ259" s="77" t="n">
        <f aca="false">O259-(Y259+AH259)</f>
        <v>0</v>
      </c>
      <c r="AR259" s="77" t="n">
        <f aca="false">P259-(Z259+AI259)</f>
        <v>0</v>
      </c>
      <c r="AS259" s="60" t="n">
        <f aca="false">(AA259+AB259+AC259)*0.05+(AD259+AE259)*0.2+(AF259+AG259+AH259+AI259)*0.05+(AJ259+AK259+AL259+AN259)*1+AM259*2+(AO259+AP259+AQ259+AR259)*0.5</f>
        <v>0</v>
      </c>
      <c r="AT259" s="78" t="s">
        <v>298</v>
      </c>
    </row>
    <row r="260" customFormat="false" ht="14.9" hidden="false" customHeight="false" outlineLevel="0" collapsed="false">
      <c r="A260" s="67"/>
      <c r="B260" s="67"/>
      <c r="C260" s="67"/>
      <c r="D260" s="64"/>
      <c r="E260" s="65"/>
      <c r="F260" s="66"/>
      <c r="G260" s="67"/>
      <c r="H260" s="68"/>
      <c r="I260" s="69"/>
      <c r="J260" s="69"/>
      <c r="K260" s="69"/>
      <c r="L260" s="69"/>
      <c r="M260" s="69"/>
      <c r="N260" s="69"/>
      <c r="O260" s="69"/>
      <c r="P260" s="69"/>
      <c r="Q260" s="51" t="n">
        <f aca="false">H260*1+I260*1+J260*1+K260*2+L260*1+M260*0.5+N260*0.5+O260*0.5+P260*0.5</f>
        <v>0</v>
      </c>
      <c r="R260" s="70"/>
      <c r="S260" s="71"/>
      <c r="T260" s="71"/>
      <c r="U260" s="71"/>
      <c r="V260" s="71"/>
      <c r="W260" s="71"/>
      <c r="X260" s="71"/>
      <c r="Y260" s="71"/>
      <c r="Z260" s="72"/>
      <c r="AA260" s="73"/>
      <c r="AB260" s="74"/>
      <c r="AC260" s="74"/>
      <c r="AD260" s="74"/>
      <c r="AE260" s="74"/>
      <c r="AF260" s="74"/>
      <c r="AG260" s="74"/>
      <c r="AH260" s="74"/>
      <c r="AI260" s="75"/>
      <c r="AJ260" s="76" t="n">
        <f aca="false">H260-(R260+AA260)</f>
        <v>0</v>
      </c>
      <c r="AK260" s="77" t="n">
        <f aca="false">I260-(S260+AB260)</f>
        <v>0</v>
      </c>
      <c r="AL260" s="77" t="n">
        <f aca="false">J260-(T260+AC260)</f>
        <v>0</v>
      </c>
      <c r="AM260" s="77" t="n">
        <f aca="false">K260-(U260+AD260)</f>
        <v>0</v>
      </c>
      <c r="AN260" s="77" t="n">
        <f aca="false">L260-(V260+AE260)</f>
        <v>0</v>
      </c>
      <c r="AO260" s="77" t="n">
        <f aca="false">M260-(W260+AF260)</f>
        <v>0</v>
      </c>
      <c r="AP260" s="77" t="n">
        <f aca="false">N260-(X260+AG260)</f>
        <v>0</v>
      </c>
      <c r="AQ260" s="77" t="n">
        <f aca="false">O260-(Y260+AH260)</f>
        <v>0</v>
      </c>
      <c r="AR260" s="77" t="n">
        <f aca="false">P260-(Z260+AI260)</f>
        <v>0</v>
      </c>
      <c r="AS260" s="60" t="n">
        <f aca="false">(AA260+AB260+AC260)*0.05+(AD260+AE260)*0.2+(AF260+AG260+AH260+AI260)*0.05+(AJ260+AK260+AL260+AN260)*1+AM260*2+(AO260+AP260+AQ260+AR260)*0.5</f>
        <v>0</v>
      </c>
      <c r="AT260" s="78" t="s">
        <v>299</v>
      </c>
    </row>
    <row r="261" customFormat="false" ht="14.9" hidden="false" customHeight="false" outlineLevel="0" collapsed="false">
      <c r="A261" s="67"/>
      <c r="B261" s="67"/>
      <c r="C261" s="67"/>
      <c r="D261" s="64"/>
      <c r="E261" s="65"/>
      <c r="F261" s="66"/>
      <c r="G261" s="67"/>
      <c r="H261" s="68"/>
      <c r="I261" s="69"/>
      <c r="J261" s="69"/>
      <c r="K261" s="69"/>
      <c r="L261" s="69"/>
      <c r="M261" s="69"/>
      <c r="N261" s="69"/>
      <c r="O261" s="69"/>
      <c r="P261" s="69"/>
      <c r="Q261" s="51" t="n">
        <f aca="false">H261*1+I261*1+J261*1+K261*2+L261*1+M261*0.5+N261*0.5+O261*0.5+P261*0.5</f>
        <v>0</v>
      </c>
      <c r="R261" s="70"/>
      <c r="S261" s="71"/>
      <c r="T261" s="71"/>
      <c r="U261" s="71"/>
      <c r="V261" s="71"/>
      <c r="W261" s="71"/>
      <c r="X261" s="71"/>
      <c r="Y261" s="71"/>
      <c r="Z261" s="72"/>
      <c r="AA261" s="73"/>
      <c r="AB261" s="74"/>
      <c r="AC261" s="74"/>
      <c r="AD261" s="74"/>
      <c r="AE261" s="74"/>
      <c r="AF261" s="74"/>
      <c r="AG261" s="74"/>
      <c r="AH261" s="74"/>
      <c r="AI261" s="75"/>
      <c r="AJ261" s="76" t="n">
        <f aca="false">H261-(R261+AA261)</f>
        <v>0</v>
      </c>
      <c r="AK261" s="77" t="n">
        <f aca="false">I261-(S261+AB261)</f>
        <v>0</v>
      </c>
      <c r="AL261" s="77" t="n">
        <f aca="false">J261-(T261+AC261)</f>
        <v>0</v>
      </c>
      <c r="AM261" s="77" t="n">
        <f aca="false">K261-(U261+AD261)</f>
        <v>0</v>
      </c>
      <c r="AN261" s="77" t="n">
        <f aca="false">L261-(V261+AE261)</f>
        <v>0</v>
      </c>
      <c r="AO261" s="77" t="n">
        <f aca="false">M261-(W261+AF261)</f>
        <v>0</v>
      </c>
      <c r="AP261" s="77" t="n">
        <f aca="false">N261-(X261+AG261)</f>
        <v>0</v>
      </c>
      <c r="AQ261" s="77" t="n">
        <f aca="false">O261-(Y261+AH261)</f>
        <v>0</v>
      </c>
      <c r="AR261" s="77" t="n">
        <f aca="false">P261-(Z261+AI261)</f>
        <v>0</v>
      </c>
      <c r="AS261" s="60" t="n">
        <f aca="false">(AA261+AB261+AC261)*0.05+(AD261+AE261)*0.2+(AF261+AG261+AH261+AI261)*0.05+(AJ261+AK261+AL261+AN261)*1+AM261*2+(AO261+AP261+AQ261+AR261)*0.5</f>
        <v>0</v>
      </c>
      <c r="AT261" s="78" t="s">
        <v>300</v>
      </c>
    </row>
    <row r="262" customFormat="false" ht="14.9" hidden="false" customHeight="false" outlineLevel="0" collapsed="false">
      <c r="A262" s="67"/>
      <c r="B262" s="67"/>
      <c r="C262" s="67"/>
      <c r="D262" s="64"/>
      <c r="E262" s="65"/>
      <c r="F262" s="66"/>
      <c r="G262" s="67"/>
      <c r="H262" s="68"/>
      <c r="I262" s="69"/>
      <c r="J262" s="69"/>
      <c r="K262" s="69"/>
      <c r="L262" s="69"/>
      <c r="M262" s="69"/>
      <c r="N262" s="69"/>
      <c r="O262" s="69"/>
      <c r="P262" s="69"/>
      <c r="Q262" s="51" t="n">
        <f aca="false">H262*1+I262*1+J262*1+K262*2+L262*1+M262*0.5+N262*0.5+O262*0.5+P262*0.5</f>
        <v>0</v>
      </c>
      <c r="R262" s="70"/>
      <c r="S262" s="71"/>
      <c r="T262" s="71"/>
      <c r="U262" s="71"/>
      <c r="V262" s="71"/>
      <c r="W262" s="71"/>
      <c r="X262" s="71"/>
      <c r="Y262" s="71"/>
      <c r="Z262" s="72"/>
      <c r="AA262" s="73"/>
      <c r="AB262" s="74"/>
      <c r="AC262" s="74"/>
      <c r="AD262" s="74"/>
      <c r="AE262" s="74"/>
      <c r="AF262" s="74"/>
      <c r="AG262" s="74"/>
      <c r="AH262" s="74"/>
      <c r="AI262" s="75"/>
      <c r="AJ262" s="76" t="n">
        <f aca="false">H262-(R262+AA262)</f>
        <v>0</v>
      </c>
      <c r="AK262" s="77" t="n">
        <f aca="false">I262-(S262+AB262)</f>
        <v>0</v>
      </c>
      <c r="AL262" s="77" t="n">
        <f aca="false">J262-(T262+AC262)</f>
        <v>0</v>
      </c>
      <c r="AM262" s="77" t="n">
        <f aca="false">K262-(U262+AD262)</f>
        <v>0</v>
      </c>
      <c r="AN262" s="77" t="n">
        <f aca="false">L262-(V262+AE262)</f>
        <v>0</v>
      </c>
      <c r="AO262" s="77" t="n">
        <f aca="false">M262-(W262+AF262)</f>
        <v>0</v>
      </c>
      <c r="AP262" s="77" t="n">
        <f aca="false">N262-(X262+AG262)</f>
        <v>0</v>
      </c>
      <c r="AQ262" s="77" t="n">
        <f aca="false">O262-(Y262+AH262)</f>
        <v>0</v>
      </c>
      <c r="AR262" s="77" t="n">
        <f aca="false">P262-(Z262+AI262)</f>
        <v>0</v>
      </c>
      <c r="AS262" s="60" t="n">
        <f aca="false">(AA262+AB262+AC262)*0.05+(AD262+AE262)*0.2+(AF262+AG262+AH262+AI262)*0.05+(AJ262+AK262+AL262+AN262)*1+AM262*2+(AO262+AP262+AQ262+AR262)*0.5</f>
        <v>0</v>
      </c>
      <c r="AT262" s="78" t="s">
        <v>301</v>
      </c>
    </row>
    <row r="263" customFormat="false" ht="14.9" hidden="false" customHeight="false" outlineLevel="0" collapsed="false">
      <c r="A263" s="67"/>
      <c r="B263" s="67"/>
      <c r="C263" s="67"/>
      <c r="D263" s="64"/>
      <c r="E263" s="65"/>
      <c r="F263" s="66"/>
      <c r="G263" s="67"/>
      <c r="H263" s="68"/>
      <c r="I263" s="69"/>
      <c r="J263" s="69"/>
      <c r="K263" s="69"/>
      <c r="L263" s="69"/>
      <c r="M263" s="69"/>
      <c r="N263" s="69"/>
      <c r="O263" s="69"/>
      <c r="P263" s="69"/>
      <c r="Q263" s="51" t="n">
        <f aca="false">H263*1+I263*1+J263*1+K263*2+L263*1+M263*0.5+N263*0.5+O263*0.5+P263*0.5</f>
        <v>0</v>
      </c>
      <c r="R263" s="70"/>
      <c r="S263" s="71"/>
      <c r="T263" s="71"/>
      <c r="U263" s="71"/>
      <c r="V263" s="71"/>
      <c r="W263" s="71"/>
      <c r="X263" s="71"/>
      <c r="Y263" s="71"/>
      <c r="Z263" s="72"/>
      <c r="AA263" s="73"/>
      <c r="AB263" s="74"/>
      <c r="AC263" s="74"/>
      <c r="AD263" s="74"/>
      <c r="AE263" s="74"/>
      <c r="AF263" s="74"/>
      <c r="AG263" s="74"/>
      <c r="AH263" s="74"/>
      <c r="AI263" s="75"/>
      <c r="AJ263" s="76" t="n">
        <f aca="false">H263-(R263+AA263)</f>
        <v>0</v>
      </c>
      <c r="AK263" s="77" t="n">
        <f aca="false">I263-(S263+AB263)</f>
        <v>0</v>
      </c>
      <c r="AL263" s="77" t="n">
        <f aca="false">J263-(T263+AC263)</f>
        <v>0</v>
      </c>
      <c r="AM263" s="77" t="n">
        <f aca="false">K263-(U263+AD263)</f>
        <v>0</v>
      </c>
      <c r="AN263" s="77" t="n">
        <f aca="false">L263-(V263+AE263)</f>
        <v>0</v>
      </c>
      <c r="AO263" s="77" t="n">
        <f aca="false">M263-(W263+AF263)</f>
        <v>0</v>
      </c>
      <c r="AP263" s="77" t="n">
        <f aca="false">N263-(X263+AG263)</f>
        <v>0</v>
      </c>
      <c r="AQ263" s="77" t="n">
        <f aca="false">O263-(Y263+AH263)</f>
        <v>0</v>
      </c>
      <c r="AR263" s="77" t="n">
        <f aca="false">P263-(Z263+AI263)</f>
        <v>0</v>
      </c>
      <c r="AS263" s="60" t="n">
        <f aca="false">(AA263+AB263+AC263)*0.05+(AD263+AE263)*0.2+(AF263+AG263+AH263+AI263)*0.05+(AJ263+AK263+AL263+AN263)*1+AM263*2+(AO263+AP263+AQ263+AR263)*0.5</f>
        <v>0</v>
      </c>
      <c r="AT263" s="78" t="s">
        <v>302</v>
      </c>
    </row>
    <row r="264" customFormat="false" ht="14.9" hidden="false" customHeight="false" outlineLevel="0" collapsed="false">
      <c r="A264" s="67"/>
      <c r="B264" s="67"/>
      <c r="C264" s="67"/>
      <c r="D264" s="64"/>
      <c r="E264" s="65"/>
      <c r="F264" s="66"/>
      <c r="G264" s="67"/>
      <c r="H264" s="68"/>
      <c r="I264" s="69"/>
      <c r="J264" s="69"/>
      <c r="K264" s="69"/>
      <c r="L264" s="69"/>
      <c r="M264" s="69"/>
      <c r="N264" s="69"/>
      <c r="O264" s="69"/>
      <c r="P264" s="69"/>
      <c r="Q264" s="51" t="n">
        <f aca="false">H264*1+I264*1+J264*1+K264*2+L264*1+M264*0.5+N264*0.5+O264*0.5+P264*0.5</f>
        <v>0</v>
      </c>
      <c r="R264" s="70"/>
      <c r="S264" s="71"/>
      <c r="T264" s="71"/>
      <c r="U264" s="71"/>
      <c r="V264" s="71"/>
      <c r="W264" s="71"/>
      <c r="X264" s="71"/>
      <c r="Y264" s="71"/>
      <c r="Z264" s="72"/>
      <c r="AA264" s="73"/>
      <c r="AB264" s="74"/>
      <c r="AC264" s="74"/>
      <c r="AD264" s="74"/>
      <c r="AE264" s="74"/>
      <c r="AF264" s="74"/>
      <c r="AG264" s="74"/>
      <c r="AH264" s="74"/>
      <c r="AI264" s="75"/>
      <c r="AJ264" s="76" t="n">
        <f aca="false">H264-(R264+AA264)</f>
        <v>0</v>
      </c>
      <c r="AK264" s="77" t="n">
        <f aca="false">I264-(S264+AB264)</f>
        <v>0</v>
      </c>
      <c r="AL264" s="77" t="n">
        <f aca="false">J264-(T264+AC264)</f>
        <v>0</v>
      </c>
      <c r="AM264" s="77" t="n">
        <f aca="false">K264-(U264+AD264)</f>
        <v>0</v>
      </c>
      <c r="AN264" s="77" t="n">
        <f aca="false">L264-(V264+AE264)</f>
        <v>0</v>
      </c>
      <c r="AO264" s="77" t="n">
        <f aca="false">M264-(W264+AF264)</f>
        <v>0</v>
      </c>
      <c r="AP264" s="77" t="n">
        <f aca="false">N264-(X264+AG264)</f>
        <v>0</v>
      </c>
      <c r="AQ264" s="77" t="n">
        <f aca="false">O264-(Y264+AH264)</f>
        <v>0</v>
      </c>
      <c r="AR264" s="77" t="n">
        <f aca="false">P264-(Z264+AI264)</f>
        <v>0</v>
      </c>
      <c r="AS264" s="60" t="n">
        <f aca="false">(AA264+AB264+AC264)*0.05+(AD264+AE264)*0.2+(AF264+AG264+AH264+AI264)*0.05+(AJ264+AK264+AL264+AN264)*1+AM264*2+(AO264+AP264+AQ264+AR264)*0.5</f>
        <v>0</v>
      </c>
      <c r="AT264" s="78" t="s">
        <v>303</v>
      </c>
    </row>
    <row r="265" customFormat="false" ht="14.9" hidden="false" customHeight="false" outlineLevel="0" collapsed="false">
      <c r="A265" s="67"/>
      <c r="B265" s="67"/>
      <c r="C265" s="67"/>
      <c r="D265" s="64"/>
      <c r="E265" s="65"/>
      <c r="F265" s="66"/>
      <c r="G265" s="67"/>
      <c r="H265" s="68"/>
      <c r="I265" s="69"/>
      <c r="J265" s="69"/>
      <c r="K265" s="69"/>
      <c r="L265" s="69"/>
      <c r="M265" s="69"/>
      <c r="N265" s="69"/>
      <c r="O265" s="69"/>
      <c r="P265" s="69"/>
      <c r="Q265" s="51" t="n">
        <f aca="false">H265*1+I265*1+J265*1+K265*2+L265*1+M265*0.5+N265*0.5+O265*0.5+P265*0.5</f>
        <v>0</v>
      </c>
      <c r="R265" s="70"/>
      <c r="S265" s="71"/>
      <c r="T265" s="71"/>
      <c r="U265" s="71"/>
      <c r="V265" s="71"/>
      <c r="W265" s="71"/>
      <c r="X265" s="71"/>
      <c r="Y265" s="71"/>
      <c r="Z265" s="72"/>
      <c r="AA265" s="73"/>
      <c r="AB265" s="74"/>
      <c r="AC265" s="74"/>
      <c r="AD265" s="74"/>
      <c r="AE265" s="74"/>
      <c r="AF265" s="74"/>
      <c r="AG265" s="74"/>
      <c r="AH265" s="74"/>
      <c r="AI265" s="75"/>
      <c r="AJ265" s="76" t="n">
        <f aca="false">H265-(R265+AA265)</f>
        <v>0</v>
      </c>
      <c r="AK265" s="77" t="n">
        <f aca="false">I265-(S265+AB265)</f>
        <v>0</v>
      </c>
      <c r="AL265" s="77" t="n">
        <f aca="false">J265-(T265+AC265)</f>
        <v>0</v>
      </c>
      <c r="AM265" s="77" t="n">
        <f aca="false">K265-(U265+AD265)</f>
        <v>0</v>
      </c>
      <c r="AN265" s="77" t="n">
        <f aca="false">L265-(V265+AE265)</f>
        <v>0</v>
      </c>
      <c r="AO265" s="77" t="n">
        <f aca="false">M265-(W265+AF265)</f>
        <v>0</v>
      </c>
      <c r="AP265" s="77" t="n">
        <f aca="false">N265-(X265+AG265)</f>
        <v>0</v>
      </c>
      <c r="AQ265" s="77" t="n">
        <f aca="false">O265-(Y265+AH265)</f>
        <v>0</v>
      </c>
      <c r="AR265" s="77" t="n">
        <f aca="false">P265-(Z265+AI265)</f>
        <v>0</v>
      </c>
      <c r="AS265" s="60" t="n">
        <f aca="false">(AA265+AB265+AC265)*0.05+(AD265+AE265)*0.2+(AF265+AG265+AH265+AI265)*0.05+(AJ265+AK265+AL265+AN265)*1+AM265*2+(AO265+AP265+AQ265+AR265)*0.5</f>
        <v>0</v>
      </c>
      <c r="AT265" s="78" t="s">
        <v>304</v>
      </c>
    </row>
    <row r="266" customFormat="false" ht="14.9" hidden="false" customHeight="false" outlineLevel="0" collapsed="false">
      <c r="A266" s="67"/>
      <c r="B266" s="67"/>
      <c r="C266" s="67"/>
      <c r="D266" s="64"/>
      <c r="E266" s="65"/>
      <c r="F266" s="66"/>
      <c r="G266" s="67"/>
      <c r="H266" s="68"/>
      <c r="I266" s="69"/>
      <c r="J266" s="69"/>
      <c r="K266" s="69"/>
      <c r="L266" s="69"/>
      <c r="M266" s="69"/>
      <c r="N266" s="69"/>
      <c r="O266" s="69"/>
      <c r="P266" s="69"/>
      <c r="Q266" s="51" t="n">
        <f aca="false">H266*1+I266*1+J266*1+K266*2+L266*1+M266*0.5+N266*0.5+O266*0.5+P266*0.5</f>
        <v>0</v>
      </c>
      <c r="R266" s="70"/>
      <c r="S266" s="71"/>
      <c r="T266" s="71"/>
      <c r="U266" s="71"/>
      <c r="V266" s="71"/>
      <c r="W266" s="71"/>
      <c r="X266" s="71"/>
      <c r="Y266" s="71"/>
      <c r="Z266" s="72"/>
      <c r="AA266" s="73"/>
      <c r="AB266" s="74"/>
      <c r="AC266" s="74"/>
      <c r="AD266" s="74"/>
      <c r="AE266" s="74"/>
      <c r="AF266" s="74"/>
      <c r="AG266" s="74"/>
      <c r="AH266" s="74"/>
      <c r="AI266" s="75"/>
      <c r="AJ266" s="76" t="n">
        <f aca="false">H266-(R266+AA266)</f>
        <v>0</v>
      </c>
      <c r="AK266" s="77" t="n">
        <f aca="false">I266-(S266+AB266)</f>
        <v>0</v>
      </c>
      <c r="AL266" s="77" t="n">
        <f aca="false">J266-(T266+AC266)</f>
        <v>0</v>
      </c>
      <c r="AM266" s="77" t="n">
        <f aca="false">K266-(U266+AD266)</f>
        <v>0</v>
      </c>
      <c r="AN266" s="77" t="n">
        <f aca="false">L266-(V266+AE266)</f>
        <v>0</v>
      </c>
      <c r="AO266" s="77" t="n">
        <f aca="false">M266-(W266+AF266)</f>
        <v>0</v>
      </c>
      <c r="AP266" s="77" t="n">
        <f aca="false">N266-(X266+AG266)</f>
        <v>0</v>
      </c>
      <c r="AQ266" s="77" t="n">
        <f aca="false">O266-(Y266+AH266)</f>
        <v>0</v>
      </c>
      <c r="AR266" s="77" t="n">
        <f aca="false">P266-(Z266+AI266)</f>
        <v>0</v>
      </c>
      <c r="AS266" s="60" t="n">
        <f aca="false">(AA266+AB266+AC266)*0.05+(AD266+AE266)*0.2+(AF266+AG266+AH266+AI266)*0.05+(AJ266+AK266+AL266+AN266)*1+AM266*2+(AO266+AP266+AQ266+AR266)*0.5</f>
        <v>0</v>
      </c>
      <c r="AT266" s="78" t="s">
        <v>305</v>
      </c>
    </row>
    <row r="267" customFormat="false" ht="14.9" hidden="false" customHeight="false" outlineLevel="0" collapsed="false">
      <c r="A267" s="67"/>
      <c r="B267" s="67"/>
      <c r="C267" s="67"/>
      <c r="D267" s="64"/>
      <c r="E267" s="65"/>
      <c r="F267" s="66"/>
      <c r="G267" s="67"/>
      <c r="H267" s="68"/>
      <c r="I267" s="69"/>
      <c r="J267" s="69"/>
      <c r="K267" s="69"/>
      <c r="L267" s="69"/>
      <c r="M267" s="69"/>
      <c r="N267" s="69"/>
      <c r="O267" s="69"/>
      <c r="P267" s="69"/>
      <c r="Q267" s="51" t="n">
        <f aca="false">H267*1+I267*1+J267*1+K267*2+L267*1+M267*0.5+N267*0.5+O267*0.5+P267*0.5</f>
        <v>0</v>
      </c>
      <c r="R267" s="70"/>
      <c r="S267" s="71"/>
      <c r="T267" s="71"/>
      <c r="U267" s="71"/>
      <c r="V267" s="71"/>
      <c r="W267" s="71"/>
      <c r="X267" s="71"/>
      <c r="Y267" s="71"/>
      <c r="Z267" s="72"/>
      <c r="AA267" s="73"/>
      <c r="AB267" s="74"/>
      <c r="AC267" s="74"/>
      <c r="AD267" s="74"/>
      <c r="AE267" s="74"/>
      <c r="AF267" s="74"/>
      <c r="AG267" s="74"/>
      <c r="AH267" s="74"/>
      <c r="AI267" s="75"/>
      <c r="AJ267" s="76" t="n">
        <f aca="false">H267-(R267+AA267)</f>
        <v>0</v>
      </c>
      <c r="AK267" s="77" t="n">
        <f aca="false">I267-(S267+AB267)</f>
        <v>0</v>
      </c>
      <c r="AL267" s="77" t="n">
        <f aca="false">J267-(T267+AC267)</f>
        <v>0</v>
      </c>
      <c r="AM267" s="77" t="n">
        <f aca="false">K267-(U267+AD267)</f>
        <v>0</v>
      </c>
      <c r="AN267" s="77" t="n">
        <f aca="false">L267-(V267+AE267)</f>
        <v>0</v>
      </c>
      <c r="AO267" s="77" t="n">
        <f aca="false">M267-(W267+AF267)</f>
        <v>0</v>
      </c>
      <c r="AP267" s="77" t="n">
        <f aca="false">N267-(X267+AG267)</f>
        <v>0</v>
      </c>
      <c r="AQ267" s="77" t="n">
        <f aca="false">O267-(Y267+AH267)</f>
        <v>0</v>
      </c>
      <c r="AR267" s="77" t="n">
        <f aca="false">P267-(Z267+AI267)</f>
        <v>0</v>
      </c>
      <c r="AS267" s="60" t="n">
        <f aca="false">(AA267+AB267+AC267)*0.05+(AD267+AE267)*0.2+(AF267+AG267+AH267+AI267)*0.05+(AJ267+AK267+AL267+AN267)*1+AM267*2+(AO267+AP267+AQ267+AR267)*0.5</f>
        <v>0</v>
      </c>
      <c r="AT267" s="78" t="s">
        <v>306</v>
      </c>
    </row>
    <row r="268" customFormat="false" ht="14.9" hidden="false" customHeight="false" outlineLevel="0" collapsed="false">
      <c r="A268" s="67"/>
      <c r="B268" s="67"/>
      <c r="C268" s="67"/>
      <c r="D268" s="64"/>
      <c r="E268" s="65"/>
      <c r="F268" s="66"/>
      <c r="G268" s="67"/>
      <c r="H268" s="68"/>
      <c r="I268" s="69"/>
      <c r="J268" s="69"/>
      <c r="K268" s="69"/>
      <c r="L268" s="69"/>
      <c r="M268" s="69"/>
      <c r="N268" s="69"/>
      <c r="O268" s="69"/>
      <c r="P268" s="69"/>
      <c r="Q268" s="51" t="n">
        <f aca="false">H268*1+I268*1+J268*1+K268*2+L268*1+M268*0.5+N268*0.5+O268*0.5+P268*0.5</f>
        <v>0</v>
      </c>
      <c r="R268" s="70"/>
      <c r="S268" s="71"/>
      <c r="T268" s="71"/>
      <c r="U268" s="71"/>
      <c r="V268" s="71"/>
      <c r="W268" s="71"/>
      <c r="X268" s="71"/>
      <c r="Y268" s="71"/>
      <c r="Z268" s="72"/>
      <c r="AA268" s="73"/>
      <c r="AB268" s="74"/>
      <c r="AC268" s="74"/>
      <c r="AD268" s="74"/>
      <c r="AE268" s="74"/>
      <c r="AF268" s="74"/>
      <c r="AG268" s="74"/>
      <c r="AH268" s="74"/>
      <c r="AI268" s="75"/>
      <c r="AJ268" s="76" t="n">
        <f aca="false">H268-(R268+AA268)</f>
        <v>0</v>
      </c>
      <c r="AK268" s="77" t="n">
        <f aca="false">I268-(S268+AB268)</f>
        <v>0</v>
      </c>
      <c r="AL268" s="77" t="n">
        <f aca="false">J268-(T268+AC268)</f>
        <v>0</v>
      </c>
      <c r="AM268" s="77" t="n">
        <f aca="false">K268-(U268+AD268)</f>
        <v>0</v>
      </c>
      <c r="AN268" s="77" t="n">
        <f aca="false">L268-(V268+AE268)</f>
        <v>0</v>
      </c>
      <c r="AO268" s="77" t="n">
        <f aca="false">M268-(W268+AF268)</f>
        <v>0</v>
      </c>
      <c r="AP268" s="77" t="n">
        <f aca="false">N268-(X268+AG268)</f>
        <v>0</v>
      </c>
      <c r="AQ268" s="77" t="n">
        <f aca="false">O268-(Y268+AH268)</f>
        <v>0</v>
      </c>
      <c r="AR268" s="77" t="n">
        <f aca="false">P268-(Z268+AI268)</f>
        <v>0</v>
      </c>
      <c r="AS268" s="60" t="n">
        <f aca="false">(AA268+AB268+AC268)*0.05+(AD268+AE268)*0.2+(AF268+AG268+AH268+AI268)*0.05+(AJ268+AK268+AL268+AN268)*1+AM268*2+(AO268+AP268+AQ268+AR268)*0.5</f>
        <v>0</v>
      </c>
      <c r="AT268" s="78" t="s">
        <v>307</v>
      </c>
    </row>
    <row r="269" customFormat="false" ht="14.9" hidden="false" customHeight="false" outlineLevel="0" collapsed="false">
      <c r="A269" s="67"/>
      <c r="B269" s="67"/>
      <c r="C269" s="67"/>
      <c r="D269" s="64"/>
      <c r="E269" s="65"/>
      <c r="F269" s="66"/>
      <c r="G269" s="67"/>
      <c r="H269" s="68"/>
      <c r="I269" s="69"/>
      <c r="J269" s="69"/>
      <c r="K269" s="69"/>
      <c r="L269" s="69"/>
      <c r="M269" s="69"/>
      <c r="N269" s="69"/>
      <c r="O269" s="69"/>
      <c r="P269" s="69"/>
      <c r="Q269" s="51" t="n">
        <f aca="false">H269*1+I269*1+J269*1+K269*2+L269*1+M269*0.5+N269*0.5+O269*0.5+P269*0.5</f>
        <v>0</v>
      </c>
      <c r="R269" s="70"/>
      <c r="S269" s="71"/>
      <c r="T269" s="71"/>
      <c r="U269" s="71"/>
      <c r="V269" s="71"/>
      <c r="W269" s="71"/>
      <c r="X269" s="71"/>
      <c r="Y269" s="71"/>
      <c r="Z269" s="72"/>
      <c r="AA269" s="73"/>
      <c r="AB269" s="74"/>
      <c r="AC269" s="74"/>
      <c r="AD269" s="74"/>
      <c r="AE269" s="74"/>
      <c r="AF269" s="74"/>
      <c r="AG269" s="74"/>
      <c r="AH269" s="74"/>
      <c r="AI269" s="75"/>
      <c r="AJ269" s="76" t="n">
        <f aca="false">H269-(R269+AA269)</f>
        <v>0</v>
      </c>
      <c r="AK269" s="77" t="n">
        <f aca="false">I269-(S269+AB269)</f>
        <v>0</v>
      </c>
      <c r="AL269" s="77" t="n">
        <f aca="false">J269-(T269+AC269)</f>
        <v>0</v>
      </c>
      <c r="AM269" s="77" t="n">
        <f aca="false">K269-(U269+AD269)</f>
        <v>0</v>
      </c>
      <c r="AN269" s="77" t="n">
        <f aca="false">L269-(V269+AE269)</f>
        <v>0</v>
      </c>
      <c r="AO269" s="77" t="n">
        <f aca="false">M269-(W269+AF269)</f>
        <v>0</v>
      </c>
      <c r="AP269" s="77" t="n">
        <f aca="false">N269-(X269+AG269)</f>
        <v>0</v>
      </c>
      <c r="AQ269" s="77" t="n">
        <f aca="false">O269-(Y269+AH269)</f>
        <v>0</v>
      </c>
      <c r="AR269" s="77" t="n">
        <f aca="false">P269-(Z269+AI269)</f>
        <v>0</v>
      </c>
      <c r="AS269" s="60" t="n">
        <f aca="false">(AA269+AB269+AC269)*0.05+(AD269+AE269)*0.2+(AF269+AG269+AH269+AI269)*0.05+(AJ269+AK269+AL269+AN269)*1+AM269*2+(AO269+AP269+AQ269+AR269)*0.5</f>
        <v>0</v>
      </c>
      <c r="AT269" s="78" t="s">
        <v>308</v>
      </c>
    </row>
    <row r="270" customFormat="false" ht="14.9" hidden="false" customHeight="false" outlineLevel="0" collapsed="false">
      <c r="A270" s="67"/>
      <c r="B270" s="67"/>
      <c r="C270" s="67"/>
      <c r="D270" s="64"/>
      <c r="E270" s="65"/>
      <c r="F270" s="66"/>
      <c r="G270" s="67"/>
      <c r="H270" s="68"/>
      <c r="I270" s="69"/>
      <c r="J270" s="69"/>
      <c r="K270" s="69"/>
      <c r="L270" s="69"/>
      <c r="M270" s="69"/>
      <c r="N270" s="69"/>
      <c r="O270" s="69"/>
      <c r="P270" s="69"/>
      <c r="Q270" s="51" t="n">
        <f aca="false">H270*1+I270*1+J270*1+K270*2+L270*1+M270*0.5+N270*0.5+O270*0.5+P270*0.5</f>
        <v>0</v>
      </c>
      <c r="R270" s="70"/>
      <c r="S270" s="71"/>
      <c r="T270" s="71"/>
      <c r="U270" s="71"/>
      <c r="V270" s="71"/>
      <c r="W270" s="71"/>
      <c r="X270" s="71"/>
      <c r="Y270" s="71"/>
      <c r="Z270" s="72"/>
      <c r="AA270" s="73"/>
      <c r="AB270" s="74"/>
      <c r="AC270" s="74"/>
      <c r="AD270" s="74"/>
      <c r="AE270" s="74"/>
      <c r="AF270" s="74"/>
      <c r="AG270" s="74"/>
      <c r="AH270" s="74"/>
      <c r="AI270" s="75"/>
      <c r="AJ270" s="76" t="n">
        <f aca="false">H270-(R270+AA270)</f>
        <v>0</v>
      </c>
      <c r="AK270" s="77" t="n">
        <f aca="false">I270-(S270+AB270)</f>
        <v>0</v>
      </c>
      <c r="AL270" s="77" t="n">
        <f aca="false">J270-(T270+AC270)</f>
        <v>0</v>
      </c>
      <c r="AM270" s="77" t="n">
        <f aca="false">K270-(U270+AD270)</f>
        <v>0</v>
      </c>
      <c r="AN270" s="77" t="n">
        <f aca="false">L270-(V270+AE270)</f>
        <v>0</v>
      </c>
      <c r="AO270" s="77" t="n">
        <f aca="false">M270-(W270+AF270)</f>
        <v>0</v>
      </c>
      <c r="AP270" s="77" t="n">
        <f aca="false">N270-(X270+AG270)</f>
        <v>0</v>
      </c>
      <c r="AQ270" s="77" t="n">
        <f aca="false">O270-(Y270+AH270)</f>
        <v>0</v>
      </c>
      <c r="AR270" s="77" t="n">
        <f aca="false">P270-(Z270+AI270)</f>
        <v>0</v>
      </c>
      <c r="AS270" s="60" t="n">
        <f aca="false">(AA270+AB270+AC270)*0.05+(AD270+AE270)*0.2+(AF270+AG270+AH270+AI270)*0.05+(AJ270+AK270+AL270+AN270)*1+AM270*2+(AO270+AP270+AQ270+AR270)*0.5</f>
        <v>0</v>
      </c>
      <c r="AT270" s="78" t="s">
        <v>309</v>
      </c>
    </row>
    <row r="271" customFormat="false" ht="14.9" hidden="false" customHeight="false" outlineLevel="0" collapsed="false">
      <c r="A271" s="67"/>
      <c r="B271" s="67"/>
      <c r="C271" s="67"/>
      <c r="D271" s="64"/>
      <c r="E271" s="65"/>
      <c r="F271" s="66"/>
      <c r="G271" s="67"/>
      <c r="H271" s="68"/>
      <c r="I271" s="69"/>
      <c r="J271" s="69"/>
      <c r="K271" s="69"/>
      <c r="L271" s="69"/>
      <c r="M271" s="69"/>
      <c r="N271" s="69"/>
      <c r="O271" s="69"/>
      <c r="P271" s="69"/>
      <c r="Q271" s="51" t="n">
        <f aca="false">H271*1+I271*1+J271*1+K271*2+L271*1+M271*0.5+N271*0.5+O271*0.5+P271*0.5</f>
        <v>0</v>
      </c>
      <c r="R271" s="70"/>
      <c r="S271" s="71"/>
      <c r="T271" s="71"/>
      <c r="U271" s="71"/>
      <c r="V271" s="71"/>
      <c r="W271" s="71"/>
      <c r="X271" s="71"/>
      <c r="Y271" s="71"/>
      <c r="Z271" s="72"/>
      <c r="AA271" s="73"/>
      <c r="AB271" s="74"/>
      <c r="AC271" s="74"/>
      <c r="AD271" s="74"/>
      <c r="AE271" s="74"/>
      <c r="AF271" s="74"/>
      <c r="AG271" s="74"/>
      <c r="AH271" s="74"/>
      <c r="AI271" s="75"/>
      <c r="AJ271" s="76" t="n">
        <f aca="false">H271-(R271+AA271)</f>
        <v>0</v>
      </c>
      <c r="AK271" s="77" t="n">
        <f aca="false">I271-(S271+AB271)</f>
        <v>0</v>
      </c>
      <c r="AL271" s="77" t="n">
        <f aca="false">J271-(T271+AC271)</f>
        <v>0</v>
      </c>
      <c r="AM271" s="77" t="n">
        <f aca="false">K271-(U271+AD271)</f>
        <v>0</v>
      </c>
      <c r="AN271" s="77" t="n">
        <f aca="false">L271-(V271+AE271)</f>
        <v>0</v>
      </c>
      <c r="AO271" s="77" t="n">
        <f aca="false">M271-(W271+AF271)</f>
        <v>0</v>
      </c>
      <c r="AP271" s="77" t="n">
        <f aca="false">N271-(X271+AG271)</f>
        <v>0</v>
      </c>
      <c r="AQ271" s="77" t="n">
        <f aca="false">O271-(Y271+AH271)</f>
        <v>0</v>
      </c>
      <c r="AR271" s="77" t="n">
        <f aca="false">P271-(Z271+AI271)</f>
        <v>0</v>
      </c>
      <c r="AS271" s="60" t="n">
        <f aca="false">(AA271+AB271+AC271)*0.05+(AD271+AE271)*0.2+(AF271+AG271+AH271+AI271)*0.05+(AJ271+AK271+AL271+AN271)*1+AM271*2+(AO271+AP271+AQ271+AR271)*0.5</f>
        <v>0</v>
      </c>
      <c r="AT271" s="78" t="s">
        <v>310</v>
      </c>
    </row>
    <row r="272" customFormat="false" ht="14.9" hidden="false" customHeight="false" outlineLevel="0" collapsed="false">
      <c r="A272" s="67"/>
      <c r="B272" s="67"/>
      <c r="C272" s="67"/>
      <c r="D272" s="64"/>
      <c r="E272" s="65"/>
      <c r="F272" s="66"/>
      <c r="G272" s="67"/>
      <c r="H272" s="68"/>
      <c r="I272" s="69"/>
      <c r="J272" s="69"/>
      <c r="K272" s="69"/>
      <c r="L272" s="69"/>
      <c r="M272" s="69"/>
      <c r="N272" s="69"/>
      <c r="O272" s="69"/>
      <c r="P272" s="69"/>
      <c r="Q272" s="51" t="n">
        <f aca="false">H272*1+I272*1+J272*1+K272*2+L272*1+M272*0.5+N272*0.5+O272*0.5+P272*0.5</f>
        <v>0</v>
      </c>
      <c r="R272" s="70"/>
      <c r="S272" s="71"/>
      <c r="T272" s="71"/>
      <c r="U272" s="71"/>
      <c r="V272" s="71"/>
      <c r="W272" s="71"/>
      <c r="X272" s="71"/>
      <c r="Y272" s="71"/>
      <c r="Z272" s="72"/>
      <c r="AA272" s="73"/>
      <c r="AB272" s="74"/>
      <c r="AC272" s="74"/>
      <c r="AD272" s="74"/>
      <c r="AE272" s="74"/>
      <c r="AF272" s="74"/>
      <c r="AG272" s="74"/>
      <c r="AH272" s="74"/>
      <c r="AI272" s="75"/>
      <c r="AJ272" s="76" t="n">
        <f aca="false">H272-(R272+AA272)</f>
        <v>0</v>
      </c>
      <c r="AK272" s="77" t="n">
        <f aca="false">I272-(S272+AB272)</f>
        <v>0</v>
      </c>
      <c r="AL272" s="77" t="n">
        <f aca="false">J272-(T272+AC272)</f>
        <v>0</v>
      </c>
      <c r="AM272" s="77" t="n">
        <f aca="false">K272-(U272+AD272)</f>
        <v>0</v>
      </c>
      <c r="AN272" s="77" t="n">
        <f aca="false">L272-(V272+AE272)</f>
        <v>0</v>
      </c>
      <c r="AO272" s="77" t="n">
        <f aca="false">M272-(W272+AF272)</f>
        <v>0</v>
      </c>
      <c r="AP272" s="77" t="n">
        <f aca="false">N272-(X272+AG272)</f>
        <v>0</v>
      </c>
      <c r="AQ272" s="77" t="n">
        <f aca="false">O272-(Y272+AH272)</f>
        <v>0</v>
      </c>
      <c r="AR272" s="77" t="n">
        <f aca="false">P272-(Z272+AI272)</f>
        <v>0</v>
      </c>
      <c r="AS272" s="60" t="n">
        <f aca="false">(AA272+AB272+AC272)*0.05+(AD272+AE272)*0.2+(AF272+AG272+AH272+AI272)*0.05+(AJ272+AK272+AL272+AN272)*1+AM272*2+(AO272+AP272+AQ272+AR272)*0.5</f>
        <v>0</v>
      </c>
      <c r="AT272" s="78" t="s">
        <v>311</v>
      </c>
    </row>
    <row r="273" customFormat="false" ht="14.9" hidden="false" customHeight="false" outlineLevel="0" collapsed="false">
      <c r="A273" s="67"/>
      <c r="B273" s="67"/>
      <c r="C273" s="67"/>
      <c r="D273" s="64"/>
      <c r="E273" s="65"/>
      <c r="F273" s="66"/>
      <c r="G273" s="67"/>
      <c r="H273" s="68"/>
      <c r="I273" s="69"/>
      <c r="J273" s="69"/>
      <c r="K273" s="69"/>
      <c r="L273" s="69"/>
      <c r="M273" s="69"/>
      <c r="N273" s="69"/>
      <c r="O273" s="69"/>
      <c r="P273" s="69"/>
      <c r="Q273" s="51" t="n">
        <f aca="false">H273*1+I273*1+J273*1+K273*2+L273*1+M273*0.5+N273*0.5+O273*0.5+P273*0.5</f>
        <v>0</v>
      </c>
      <c r="R273" s="70"/>
      <c r="S273" s="71"/>
      <c r="T273" s="71"/>
      <c r="U273" s="71"/>
      <c r="V273" s="71"/>
      <c r="W273" s="71"/>
      <c r="X273" s="71"/>
      <c r="Y273" s="71"/>
      <c r="Z273" s="72"/>
      <c r="AA273" s="73"/>
      <c r="AB273" s="74"/>
      <c r="AC273" s="74"/>
      <c r="AD273" s="74"/>
      <c r="AE273" s="74"/>
      <c r="AF273" s="74"/>
      <c r="AG273" s="74"/>
      <c r="AH273" s="74"/>
      <c r="AI273" s="75"/>
      <c r="AJ273" s="76" t="n">
        <f aca="false">H273-(R273+AA273)</f>
        <v>0</v>
      </c>
      <c r="AK273" s="77" t="n">
        <f aca="false">I273-(S273+AB273)</f>
        <v>0</v>
      </c>
      <c r="AL273" s="77" t="n">
        <f aca="false">J273-(T273+AC273)</f>
        <v>0</v>
      </c>
      <c r="AM273" s="77" t="n">
        <f aca="false">K273-(U273+AD273)</f>
        <v>0</v>
      </c>
      <c r="AN273" s="77" t="n">
        <f aca="false">L273-(V273+AE273)</f>
        <v>0</v>
      </c>
      <c r="AO273" s="77" t="n">
        <f aca="false">M273-(W273+AF273)</f>
        <v>0</v>
      </c>
      <c r="AP273" s="77" t="n">
        <f aca="false">N273-(X273+AG273)</f>
        <v>0</v>
      </c>
      <c r="AQ273" s="77" t="n">
        <f aca="false">O273-(Y273+AH273)</f>
        <v>0</v>
      </c>
      <c r="AR273" s="77" t="n">
        <f aca="false">P273-(Z273+AI273)</f>
        <v>0</v>
      </c>
      <c r="AS273" s="60" t="n">
        <f aca="false">(AA273+AB273+AC273)*0.05+(AD273+AE273)*0.2+(AF273+AG273+AH273+AI273)*0.05+(AJ273+AK273+AL273+AN273)*1+AM273*2+(AO273+AP273+AQ273+AR273)*0.5</f>
        <v>0</v>
      </c>
      <c r="AT273" s="78" t="s">
        <v>312</v>
      </c>
    </row>
    <row r="274" customFormat="false" ht="14.9" hidden="false" customHeight="false" outlineLevel="0" collapsed="false">
      <c r="A274" s="67"/>
      <c r="B274" s="67"/>
      <c r="C274" s="67"/>
      <c r="D274" s="64"/>
      <c r="E274" s="65"/>
      <c r="F274" s="66"/>
      <c r="G274" s="67"/>
      <c r="H274" s="68"/>
      <c r="I274" s="69"/>
      <c r="J274" s="69"/>
      <c r="K274" s="69"/>
      <c r="L274" s="69"/>
      <c r="M274" s="69"/>
      <c r="N274" s="69"/>
      <c r="O274" s="69"/>
      <c r="P274" s="69"/>
      <c r="Q274" s="51" t="n">
        <f aca="false">H274*1+I274*1+J274*1+K274*2+L274*1+M274*0.5+N274*0.5+O274*0.5+P274*0.5</f>
        <v>0</v>
      </c>
      <c r="R274" s="70"/>
      <c r="S274" s="71"/>
      <c r="T274" s="71"/>
      <c r="U274" s="71"/>
      <c r="V274" s="71"/>
      <c r="W274" s="71"/>
      <c r="X274" s="71"/>
      <c r="Y274" s="71"/>
      <c r="Z274" s="72"/>
      <c r="AA274" s="73"/>
      <c r="AB274" s="74"/>
      <c r="AC274" s="74"/>
      <c r="AD274" s="74"/>
      <c r="AE274" s="74"/>
      <c r="AF274" s="74"/>
      <c r="AG274" s="74"/>
      <c r="AH274" s="74"/>
      <c r="AI274" s="75"/>
      <c r="AJ274" s="76" t="n">
        <f aca="false">H274-(R274+AA274)</f>
        <v>0</v>
      </c>
      <c r="AK274" s="77" t="n">
        <f aca="false">I274-(S274+AB274)</f>
        <v>0</v>
      </c>
      <c r="AL274" s="77" t="n">
        <f aca="false">J274-(T274+AC274)</f>
        <v>0</v>
      </c>
      <c r="AM274" s="77" t="n">
        <f aca="false">K274-(U274+AD274)</f>
        <v>0</v>
      </c>
      <c r="AN274" s="77" t="n">
        <f aca="false">L274-(V274+AE274)</f>
        <v>0</v>
      </c>
      <c r="AO274" s="77" t="n">
        <f aca="false">M274-(W274+AF274)</f>
        <v>0</v>
      </c>
      <c r="AP274" s="77" t="n">
        <f aca="false">N274-(X274+AG274)</f>
        <v>0</v>
      </c>
      <c r="AQ274" s="77" t="n">
        <f aca="false">O274-(Y274+AH274)</f>
        <v>0</v>
      </c>
      <c r="AR274" s="77" t="n">
        <f aca="false">P274-(Z274+AI274)</f>
        <v>0</v>
      </c>
      <c r="AS274" s="60" t="n">
        <f aca="false">(AA274+AB274+AC274)*0.05+(AD274+AE274)*0.2+(AF274+AG274+AH274+AI274)*0.05+(AJ274+AK274+AL274+AN274)*1+AM274*2+(AO274+AP274+AQ274+AR274)*0.5</f>
        <v>0</v>
      </c>
      <c r="AT274" s="78" t="s">
        <v>313</v>
      </c>
    </row>
    <row r="275" customFormat="false" ht="14.9" hidden="false" customHeight="false" outlineLevel="0" collapsed="false">
      <c r="A275" s="67"/>
      <c r="B275" s="67"/>
      <c r="C275" s="67"/>
      <c r="D275" s="64"/>
      <c r="E275" s="65"/>
      <c r="F275" s="66"/>
      <c r="G275" s="67"/>
      <c r="H275" s="68"/>
      <c r="I275" s="69"/>
      <c r="J275" s="69"/>
      <c r="K275" s="69"/>
      <c r="L275" s="69"/>
      <c r="M275" s="69"/>
      <c r="N275" s="69"/>
      <c r="O275" s="69"/>
      <c r="P275" s="69"/>
      <c r="Q275" s="51" t="n">
        <f aca="false">H275*1+I275*1+J275*1+K275*2+L275*1+M275*0.5+N275*0.5+O275*0.5+P275*0.5</f>
        <v>0</v>
      </c>
      <c r="R275" s="70"/>
      <c r="S275" s="71"/>
      <c r="T275" s="71"/>
      <c r="U275" s="71"/>
      <c r="V275" s="71"/>
      <c r="W275" s="71"/>
      <c r="X275" s="71"/>
      <c r="Y275" s="71"/>
      <c r="Z275" s="72"/>
      <c r="AA275" s="73"/>
      <c r="AB275" s="74"/>
      <c r="AC275" s="74"/>
      <c r="AD275" s="74"/>
      <c r="AE275" s="74"/>
      <c r="AF275" s="74"/>
      <c r="AG275" s="74"/>
      <c r="AH275" s="74"/>
      <c r="AI275" s="75"/>
      <c r="AJ275" s="76" t="n">
        <f aca="false">H275-(R275+AA275)</f>
        <v>0</v>
      </c>
      <c r="AK275" s="77" t="n">
        <f aca="false">I275-(S275+AB275)</f>
        <v>0</v>
      </c>
      <c r="AL275" s="77" t="n">
        <f aca="false">J275-(T275+AC275)</f>
        <v>0</v>
      </c>
      <c r="AM275" s="77" t="n">
        <f aca="false">K275-(U275+AD275)</f>
        <v>0</v>
      </c>
      <c r="AN275" s="77" t="n">
        <f aca="false">L275-(V275+AE275)</f>
        <v>0</v>
      </c>
      <c r="AO275" s="77" t="n">
        <f aca="false">M275-(W275+AF275)</f>
        <v>0</v>
      </c>
      <c r="AP275" s="77" t="n">
        <f aca="false">N275-(X275+AG275)</f>
        <v>0</v>
      </c>
      <c r="AQ275" s="77" t="n">
        <f aca="false">O275-(Y275+AH275)</f>
        <v>0</v>
      </c>
      <c r="AR275" s="77" t="n">
        <f aca="false">P275-(Z275+AI275)</f>
        <v>0</v>
      </c>
      <c r="AS275" s="60" t="n">
        <f aca="false">(AA275+AB275+AC275)*0.05+(AD275+AE275)*0.2+(AF275+AG275+AH275+AI275)*0.05+(AJ275+AK275+AL275+AN275)*1+AM275*2+(AO275+AP275+AQ275+AR275)*0.5</f>
        <v>0</v>
      </c>
      <c r="AT275" s="78" t="s">
        <v>314</v>
      </c>
    </row>
    <row r="276" customFormat="false" ht="14.9" hidden="false" customHeight="false" outlineLevel="0" collapsed="false">
      <c r="A276" s="67"/>
      <c r="B276" s="67"/>
      <c r="C276" s="67"/>
      <c r="D276" s="64"/>
      <c r="E276" s="65"/>
      <c r="F276" s="66"/>
      <c r="G276" s="67"/>
      <c r="H276" s="68"/>
      <c r="I276" s="69"/>
      <c r="J276" s="69"/>
      <c r="K276" s="69"/>
      <c r="L276" s="69"/>
      <c r="M276" s="69"/>
      <c r="N276" s="69"/>
      <c r="O276" s="69"/>
      <c r="P276" s="69"/>
      <c r="Q276" s="51" t="n">
        <f aca="false">H276*1+I276*1+J276*1+K276*2+L276*1+M276*0.5+N276*0.5+O276*0.5+P276*0.5</f>
        <v>0</v>
      </c>
      <c r="R276" s="70"/>
      <c r="S276" s="71"/>
      <c r="T276" s="71"/>
      <c r="U276" s="71"/>
      <c r="V276" s="71"/>
      <c r="W276" s="71"/>
      <c r="X276" s="71"/>
      <c r="Y276" s="71"/>
      <c r="Z276" s="72"/>
      <c r="AA276" s="73"/>
      <c r="AB276" s="74"/>
      <c r="AC276" s="74"/>
      <c r="AD276" s="74"/>
      <c r="AE276" s="74"/>
      <c r="AF276" s="74"/>
      <c r="AG276" s="74"/>
      <c r="AH276" s="74"/>
      <c r="AI276" s="75"/>
      <c r="AJ276" s="76" t="n">
        <f aca="false">H276-(R276+AA276)</f>
        <v>0</v>
      </c>
      <c r="AK276" s="77" t="n">
        <f aca="false">I276-(S276+AB276)</f>
        <v>0</v>
      </c>
      <c r="AL276" s="77" t="n">
        <f aca="false">J276-(T276+AC276)</f>
        <v>0</v>
      </c>
      <c r="AM276" s="77" t="n">
        <f aca="false">K276-(U276+AD276)</f>
        <v>0</v>
      </c>
      <c r="AN276" s="77" t="n">
        <f aca="false">L276-(V276+AE276)</f>
        <v>0</v>
      </c>
      <c r="AO276" s="77" t="n">
        <f aca="false">M276-(W276+AF276)</f>
        <v>0</v>
      </c>
      <c r="AP276" s="77" t="n">
        <f aca="false">N276-(X276+AG276)</f>
        <v>0</v>
      </c>
      <c r="AQ276" s="77" t="n">
        <f aca="false">O276-(Y276+AH276)</f>
        <v>0</v>
      </c>
      <c r="AR276" s="77" t="n">
        <f aca="false">P276-(Z276+AI276)</f>
        <v>0</v>
      </c>
      <c r="AS276" s="60" t="n">
        <f aca="false">(AA276+AB276+AC276)*0.05+(AD276+AE276)*0.2+(AF276+AG276+AH276+AI276)*0.05+(AJ276+AK276+AL276+AN276)*1+AM276*2+(AO276+AP276+AQ276+AR276)*0.5</f>
        <v>0</v>
      </c>
      <c r="AT276" s="78" t="s">
        <v>315</v>
      </c>
    </row>
    <row r="277" customFormat="false" ht="14.9" hidden="false" customHeight="false" outlineLevel="0" collapsed="false">
      <c r="A277" s="67"/>
      <c r="B277" s="67"/>
      <c r="C277" s="67"/>
      <c r="D277" s="64"/>
      <c r="E277" s="65"/>
      <c r="F277" s="66"/>
      <c r="G277" s="67"/>
      <c r="H277" s="68"/>
      <c r="I277" s="69"/>
      <c r="J277" s="69"/>
      <c r="K277" s="69"/>
      <c r="L277" s="69"/>
      <c r="M277" s="69"/>
      <c r="N277" s="69"/>
      <c r="O277" s="69"/>
      <c r="P277" s="69"/>
      <c r="Q277" s="51" t="n">
        <f aca="false">H277*1+I277*1+J277*1+K277*2+L277*1+M277*0.5+N277*0.5+O277*0.5+P277*0.5</f>
        <v>0</v>
      </c>
      <c r="R277" s="70"/>
      <c r="S277" s="71"/>
      <c r="T277" s="71"/>
      <c r="U277" s="71"/>
      <c r="V277" s="71"/>
      <c r="W277" s="71"/>
      <c r="X277" s="71"/>
      <c r="Y277" s="71"/>
      <c r="Z277" s="72"/>
      <c r="AA277" s="73"/>
      <c r="AB277" s="74"/>
      <c r="AC277" s="74"/>
      <c r="AD277" s="74"/>
      <c r="AE277" s="74"/>
      <c r="AF277" s="74"/>
      <c r="AG277" s="74"/>
      <c r="AH277" s="74"/>
      <c r="AI277" s="75"/>
      <c r="AJ277" s="76" t="n">
        <f aca="false">H277-(R277+AA277)</f>
        <v>0</v>
      </c>
      <c r="AK277" s="77" t="n">
        <f aca="false">I277-(S277+AB277)</f>
        <v>0</v>
      </c>
      <c r="AL277" s="77" t="n">
        <f aca="false">J277-(T277+AC277)</f>
        <v>0</v>
      </c>
      <c r="AM277" s="77" t="n">
        <f aca="false">K277-(U277+AD277)</f>
        <v>0</v>
      </c>
      <c r="AN277" s="77" t="n">
        <f aca="false">L277-(V277+AE277)</f>
        <v>0</v>
      </c>
      <c r="AO277" s="77" t="n">
        <f aca="false">M277-(W277+AF277)</f>
        <v>0</v>
      </c>
      <c r="AP277" s="77" t="n">
        <f aca="false">N277-(X277+AG277)</f>
        <v>0</v>
      </c>
      <c r="AQ277" s="77" t="n">
        <f aca="false">O277-(Y277+AH277)</f>
        <v>0</v>
      </c>
      <c r="AR277" s="77" t="n">
        <f aca="false">P277-(Z277+AI277)</f>
        <v>0</v>
      </c>
      <c r="AS277" s="60" t="n">
        <f aca="false">(AA277+AB277+AC277)*0.05+(AD277+AE277)*0.2+(AF277+AG277+AH277+AI277)*0.05+(AJ277+AK277+AL277+AN277)*1+AM277*2+(AO277+AP277+AQ277+AR277)*0.5</f>
        <v>0</v>
      </c>
      <c r="AT277" s="78" t="s">
        <v>316</v>
      </c>
    </row>
    <row r="278" customFormat="false" ht="14.9" hidden="false" customHeight="false" outlineLevel="0" collapsed="false">
      <c r="A278" s="67"/>
      <c r="B278" s="67"/>
      <c r="C278" s="67"/>
      <c r="D278" s="64"/>
      <c r="E278" s="65"/>
      <c r="F278" s="66"/>
      <c r="G278" s="67"/>
      <c r="H278" s="68"/>
      <c r="I278" s="69"/>
      <c r="J278" s="69"/>
      <c r="K278" s="69"/>
      <c r="L278" s="69"/>
      <c r="M278" s="69"/>
      <c r="N278" s="69"/>
      <c r="O278" s="69"/>
      <c r="P278" s="69"/>
      <c r="Q278" s="51" t="n">
        <f aca="false">H278*1+I278*1+J278*1+K278*2+L278*1+M278*0.5+N278*0.5+O278*0.5+P278*0.5</f>
        <v>0</v>
      </c>
      <c r="R278" s="70"/>
      <c r="S278" s="71"/>
      <c r="T278" s="71"/>
      <c r="U278" s="71"/>
      <c r="V278" s="71"/>
      <c r="W278" s="71"/>
      <c r="X278" s="71"/>
      <c r="Y278" s="71"/>
      <c r="Z278" s="72"/>
      <c r="AA278" s="73"/>
      <c r="AB278" s="74"/>
      <c r="AC278" s="74"/>
      <c r="AD278" s="74"/>
      <c r="AE278" s="74"/>
      <c r="AF278" s="74"/>
      <c r="AG278" s="74"/>
      <c r="AH278" s="74"/>
      <c r="AI278" s="75"/>
      <c r="AJ278" s="76" t="n">
        <f aca="false">H278-(R278+AA278)</f>
        <v>0</v>
      </c>
      <c r="AK278" s="77" t="n">
        <f aca="false">I278-(S278+AB278)</f>
        <v>0</v>
      </c>
      <c r="AL278" s="77" t="n">
        <f aca="false">J278-(T278+AC278)</f>
        <v>0</v>
      </c>
      <c r="AM278" s="77" t="n">
        <f aca="false">K278-(U278+AD278)</f>
        <v>0</v>
      </c>
      <c r="AN278" s="77" t="n">
        <f aca="false">L278-(V278+AE278)</f>
        <v>0</v>
      </c>
      <c r="AO278" s="77" t="n">
        <f aca="false">M278-(W278+AF278)</f>
        <v>0</v>
      </c>
      <c r="AP278" s="77" t="n">
        <f aca="false">N278-(X278+AG278)</f>
        <v>0</v>
      </c>
      <c r="AQ278" s="77" t="n">
        <f aca="false">O278-(Y278+AH278)</f>
        <v>0</v>
      </c>
      <c r="AR278" s="77" t="n">
        <f aca="false">P278-(Z278+AI278)</f>
        <v>0</v>
      </c>
      <c r="AS278" s="60" t="n">
        <f aca="false">(AA278+AB278+AC278)*0.05+(AD278+AE278)*0.2+(AF278+AG278+AH278+AI278)*0.05+(AJ278+AK278+AL278+AN278)*1+AM278*2+(AO278+AP278+AQ278+AR278)*0.5</f>
        <v>0</v>
      </c>
      <c r="AT278" s="78" t="s">
        <v>317</v>
      </c>
    </row>
    <row r="279" customFormat="false" ht="14.9" hidden="false" customHeight="false" outlineLevel="0" collapsed="false">
      <c r="A279" s="67"/>
      <c r="B279" s="67"/>
      <c r="C279" s="67"/>
      <c r="D279" s="64"/>
      <c r="E279" s="65"/>
      <c r="F279" s="66"/>
      <c r="G279" s="67"/>
      <c r="H279" s="68"/>
      <c r="I279" s="69"/>
      <c r="J279" s="69"/>
      <c r="K279" s="69"/>
      <c r="L279" s="69"/>
      <c r="M279" s="69"/>
      <c r="N279" s="69"/>
      <c r="O279" s="69"/>
      <c r="P279" s="69"/>
      <c r="Q279" s="51" t="n">
        <f aca="false">H279*1+I279*1+J279*1+K279*2+L279*1+M279*0.5+N279*0.5+O279*0.5+P279*0.5</f>
        <v>0</v>
      </c>
      <c r="R279" s="70"/>
      <c r="S279" s="71"/>
      <c r="T279" s="71"/>
      <c r="U279" s="71"/>
      <c r="V279" s="71"/>
      <c r="W279" s="71"/>
      <c r="X279" s="71"/>
      <c r="Y279" s="71"/>
      <c r="Z279" s="72"/>
      <c r="AA279" s="73"/>
      <c r="AB279" s="74"/>
      <c r="AC279" s="74"/>
      <c r="AD279" s="74"/>
      <c r="AE279" s="74"/>
      <c r="AF279" s="74"/>
      <c r="AG279" s="74"/>
      <c r="AH279" s="74"/>
      <c r="AI279" s="75"/>
      <c r="AJ279" s="76" t="n">
        <f aca="false">H279-(R279+AA279)</f>
        <v>0</v>
      </c>
      <c r="AK279" s="77" t="n">
        <f aca="false">I279-(S279+AB279)</f>
        <v>0</v>
      </c>
      <c r="AL279" s="77" t="n">
        <f aca="false">J279-(T279+AC279)</f>
        <v>0</v>
      </c>
      <c r="AM279" s="77" t="n">
        <f aca="false">K279-(U279+AD279)</f>
        <v>0</v>
      </c>
      <c r="AN279" s="77" t="n">
        <f aca="false">L279-(V279+AE279)</f>
        <v>0</v>
      </c>
      <c r="AO279" s="77" t="n">
        <f aca="false">M279-(W279+AF279)</f>
        <v>0</v>
      </c>
      <c r="AP279" s="77" t="n">
        <f aca="false">N279-(X279+AG279)</f>
        <v>0</v>
      </c>
      <c r="AQ279" s="77" t="n">
        <f aca="false">O279-(Y279+AH279)</f>
        <v>0</v>
      </c>
      <c r="AR279" s="77" t="n">
        <f aca="false">P279-(Z279+AI279)</f>
        <v>0</v>
      </c>
      <c r="AS279" s="60" t="n">
        <f aca="false">(AA279+AB279+AC279)*0.05+(AD279+AE279)*0.2+(AF279+AG279+AH279+AI279)*0.05+(AJ279+AK279+AL279+AN279)*1+AM279*2+(AO279+AP279+AQ279+AR279)*0.5</f>
        <v>0</v>
      </c>
      <c r="AT279" s="78" t="s">
        <v>318</v>
      </c>
    </row>
    <row r="280" customFormat="false" ht="14.9" hidden="false" customHeight="false" outlineLevel="0" collapsed="false">
      <c r="A280" s="67"/>
      <c r="B280" s="67"/>
      <c r="C280" s="67"/>
      <c r="D280" s="64"/>
      <c r="E280" s="65"/>
      <c r="F280" s="66"/>
      <c r="G280" s="67"/>
      <c r="H280" s="68"/>
      <c r="I280" s="69"/>
      <c r="J280" s="69"/>
      <c r="K280" s="69"/>
      <c r="L280" s="69"/>
      <c r="M280" s="69"/>
      <c r="N280" s="69"/>
      <c r="O280" s="69"/>
      <c r="P280" s="69"/>
      <c r="Q280" s="51" t="n">
        <f aca="false">H280*1+I280*1+J280*1+K280*2+L280*1+M280*0.5+N280*0.5+O280*0.5+P280*0.5</f>
        <v>0</v>
      </c>
      <c r="R280" s="70"/>
      <c r="S280" s="71"/>
      <c r="T280" s="71"/>
      <c r="U280" s="71"/>
      <c r="V280" s="71"/>
      <c r="W280" s="71"/>
      <c r="X280" s="71"/>
      <c r="Y280" s="71"/>
      <c r="Z280" s="72"/>
      <c r="AA280" s="73"/>
      <c r="AB280" s="74"/>
      <c r="AC280" s="74"/>
      <c r="AD280" s="74"/>
      <c r="AE280" s="74"/>
      <c r="AF280" s="74"/>
      <c r="AG280" s="74"/>
      <c r="AH280" s="74"/>
      <c r="AI280" s="75"/>
      <c r="AJ280" s="76" t="n">
        <f aca="false">H280-(R280+AA280)</f>
        <v>0</v>
      </c>
      <c r="AK280" s="77" t="n">
        <f aca="false">I280-(S280+AB280)</f>
        <v>0</v>
      </c>
      <c r="AL280" s="77" t="n">
        <f aca="false">J280-(T280+AC280)</f>
        <v>0</v>
      </c>
      <c r="AM280" s="77" t="n">
        <f aca="false">K280-(U280+AD280)</f>
        <v>0</v>
      </c>
      <c r="AN280" s="77" t="n">
        <f aca="false">L280-(V280+AE280)</f>
        <v>0</v>
      </c>
      <c r="AO280" s="77" t="n">
        <f aca="false">M280-(W280+AF280)</f>
        <v>0</v>
      </c>
      <c r="AP280" s="77" t="n">
        <f aca="false">N280-(X280+AG280)</f>
        <v>0</v>
      </c>
      <c r="AQ280" s="77" t="n">
        <f aca="false">O280-(Y280+AH280)</f>
        <v>0</v>
      </c>
      <c r="AR280" s="77" t="n">
        <f aca="false">P280-(Z280+AI280)</f>
        <v>0</v>
      </c>
      <c r="AS280" s="60" t="n">
        <f aca="false">(AA280+AB280+AC280)*0.05+(AD280+AE280)*0.2+(AF280+AG280+AH280+AI280)*0.05+(AJ280+AK280+AL280+AN280)*1+AM280*2+(AO280+AP280+AQ280+AR280)*0.5</f>
        <v>0</v>
      </c>
      <c r="AT280" s="78" t="s">
        <v>319</v>
      </c>
    </row>
    <row r="281" customFormat="false" ht="14.9" hidden="false" customHeight="false" outlineLevel="0" collapsed="false">
      <c r="A281" s="67"/>
      <c r="B281" s="67"/>
      <c r="C281" s="67"/>
      <c r="D281" s="64"/>
      <c r="E281" s="65"/>
      <c r="F281" s="66"/>
      <c r="G281" s="67"/>
      <c r="H281" s="68"/>
      <c r="I281" s="69"/>
      <c r="J281" s="69"/>
      <c r="K281" s="69"/>
      <c r="L281" s="69"/>
      <c r="M281" s="69"/>
      <c r="N281" s="69"/>
      <c r="O281" s="69"/>
      <c r="P281" s="69"/>
      <c r="Q281" s="51" t="n">
        <f aca="false">H281*1+I281*1+J281*1+K281*2+L281*1+M281*0.5+N281*0.5+O281*0.5+P281*0.5</f>
        <v>0</v>
      </c>
      <c r="R281" s="70"/>
      <c r="S281" s="71"/>
      <c r="T281" s="71"/>
      <c r="U281" s="71"/>
      <c r="V281" s="71"/>
      <c r="W281" s="71"/>
      <c r="X281" s="71"/>
      <c r="Y281" s="71"/>
      <c r="Z281" s="72"/>
      <c r="AA281" s="73"/>
      <c r="AB281" s="74"/>
      <c r="AC281" s="74"/>
      <c r="AD281" s="74"/>
      <c r="AE281" s="74"/>
      <c r="AF281" s="74"/>
      <c r="AG281" s="74"/>
      <c r="AH281" s="74"/>
      <c r="AI281" s="75"/>
      <c r="AJ281" s="76" t="n">
        <f aca="false">H281-(R281+AA281)</f>
        <v>0</v>
      </c>
      <c r="AK281" s="77" t="n">
        <f aca="false">I281-(S281+AB281)</f>
        <v>0</v>
      </c>
      <c r="AL281" s="77" t="n">
        <f aca="false">J281-(T281+AC281)</f>
        <v>0</v>
      </c>
      <c r="AM281" s="77" t="n">
        <f aca="false">K281-(U281+AD281)</f>
        <v>0</v>
      </c>
      <c r="AN281" s="77" t="n">
        <f aca="false">L281-(V281+AE281)</f>
        <v>0</v>
      </c>
      <c r="AO281" s="77" t="n">
        <f aca="false">M281-(W281+AF281)</f>
        <v>0</v>
      </c>
      <c r="AP281" s="77" t="n">
        <f aca="false">N281-(X281+AG281)</f>
        <v>0</v>
      </c>
      <c r="AQ281" s="77" t="n">
        <f aca="false">O281-(Y281+AH281)</f>
        <v>0</v>
      </c>
      <c r="AR281" s="77" t="n">
        <f aca="false">P281-(Z281+AI281)</f>
        <v>0</v>
      </c>
      <c r="AS281" s="60" t="n">
        <f aca="false">(AA281+AB281+AC281)*0.05+(AD281+AE281)*0.2+(AF281+AG281+AH281+AI281)*0.05+(AJ281+AK281+AL281+AN281)*1+AM281*2+(AO281+AP281+AQ281+AR281)*0.5</f>
        <v>0</v>
      </c>
      <c r="AT281" s="78" t="s">
        <v>320</v>
      </c>
    </row>
    <row r="282" customFormat="false" ht="14.9" hidden="false" customHeight="false" outlineLevel="0" collapsed="false">
      <c r="A282" s="67"/>
      <c r="B282" s="67"/>
      <c r="C282" s="67"/>
      <c r="D282" s="64"/>
      <c r="E282" s="65"/>
      <c r="F282" s="66"/>
      <c r="G282" s="67"/>
      <c r="H282" s="68"/>
      <c r="I282" s="69"/>
      <c r="J282" s="69"/>
      <c r="K282" s="69"/>
      <c r="L282" s="69"/>
      <c r="M282" s="69"/>
      <c r="N282" s="69"/>
      <c r="O282" s="69"/>
      <c r="P282" s="69"/>
      <c r="Q282" s="51" t="n">
        <f aca="false">H282*1+I282*1+J282*1+K282*2+L282*1+M282*0.5+N282*0.5+O282*0.5+P282*0.5</f>
        <v>0</v>
      </c>
      <c r="R282" s="70"/>
      <c r="S282" s="71"/>
      <c r="T282" s="71"/>
      <c r="U282" s="71"/>
      <c r="V282" s="71"/>
      <c r="W282" s="71"/>
      <c r="X282" s="71"/>
      <c r="Y282" s="71"/>
      <c r="Z282" s="72"/>
      <c r="AA282" s="73"/>
      <c r="AB282" s="74"/>
      <c r="AC282" s="74"/>
      <c r="AD282" s="74"/>
      <c r="AE282" s="74"/>
      <c r="AF282" s="74"/>
      <c r="AG282" s="74"/>
      <c r="AH282" s="74"/>
      <c r="AI282" s="75"/>
      <c r="AJ282" s="76" t="n">
        <f aca="false">H282-(R282+AA282)</f>
        <v>0</v>
      </c>
      <c r="AK282" s="77" t="n">
        <f aca="false">I282-(S282+AB282)</f>
        <v>0</v>
      </c>
      <c r="AL282" s="77" t="n">
        <f aca="false">J282-(T282+AC282)</f>
        <v>0</v>
      </c>
      <c r="AM282" s="77" t="n">
        <f aca="false">K282-(U282+AD282)</f>
        <v>0</v>
      </c>
      <c r="AN282" s="77" t="n">
        <f aca="false">L282-(V282+AE282)</f>
        <v>0</v>
      </c>
      <c r="AO282" s="77" t="n">
        <f aca="false">M282-(W282+AF282)</f>
        <v>0</v>
      </c>
      <c r="AP282" s="77" t="n">
        <f aca="false">N282-(X282+AG282)</f>
        <v>0</v>
      </c>
      <c r="AQ282" s="77" t="n">
        <f aca="false">O282-(Y282+AH282)</f>
        <v>0</v>
      </c>
      <c r="AR282" s="77" t="n">
        <f aca="false">P282-(Z282+AI282)</f>
        <v>0</v>
      </c>
      <c r="AS282" s="60" t="n">
        <f aca="false">(AA282+AB282+AC282)*0.05+(AD282+AE282)*0.2+(AF282+AG282+AH282+AI282)*0.05+(AJ282+AK282+AL282+AN282)*1+AM282*2+(AO282+AP282+AQ282+AR282)*0.5</f>
        <v>0</v>
      </c>
      <c r="AT282" s="78" t="s">
        <v>321</v>
      </c>
    </row>
    <row r="283" customFormat="false" ht="14.9" hidden="false" customHeight="false" outlineLevel="0" collapsed="false">
      <c r="A283" s="67"/>
      <c r="B283" s="67"/>
      <c r="C283" s="67"/>
      <c r="D283" s="64"/>
      <c r="E283" s="65"/>
      <c r="F283" s="66"/>
      <c r="G283" s="67"/>
      <c r="H283" s="68"/>
      <c r="I283" s="69"/>
      <c r="J283" s="69"/>
      <c r="K283" s="69"/>
      <c r="L283" s="69"/>
      <c r="M283" s="69"/>
      <c r="N283" s="69"/>
      <c r="O283" s="69"/>
      <c r="P283" s="69"/>
      <c r="Q283" s="51" t="n">
        <f aca="false">H283*1+I283*1+J283*1+K283*2+L283*1+M283*0.5+N283*0.5+O283*0.5+P283*0.5</f>
        <v>0</v>
      </c>
      <c r="R283" s="70"/>
      <c r="S283" s="71"/>
      <c r="T283" s="71"/>
      <c r="U283" s="71"/>
      <c r="V283" s="71"/>
      <c r="W283" s="71"/>
      <c r="X283" s="71"/>
      <c r="Y283" s="71"/>
      <c r="Z283" s="72"/>
      <c r="AA283" s="73"/>
      <c r="AB283" s="74"/>
      <c r="AC283" s="74"/>
      <c r="AD283" s="74"/>
      <c r="AE283" s="74"/>
      <c r="AF283" s="74"/>
      <c r="AG283" s="74"/>
      <c r="AH283" s="74"/>
      <c r="AI283" s="75"/>
      <c r="AJ283" s="76" t="n">
        <f aca="false">H283-(R283+AA283)</f>
        <v>0</v>
      </c>
      <c r="AK283" s="77" t="n">
        <f aca="false">I283-(S283+AB283)</f>
        <v>0</v>
      </c>
      <c r="AL283" s="77" t="n">
        <f aca="false">J283-(T283+AC283)</f>
        <v>0</v>
      </c>
      <c r="AM283" s="77" t="n">
        <f aca="false">K283-(U283+AD283)</f>
        <v>0</v>
      </c>
      <c r="AN283" s="77" t="n">
        <f aca="false">L283-(V283+AE283)</f>
        <v>0</v>
      </c>
      <c r="AO283" s="77" t="n">
        <f aca="false">M283-(W283+AF283)</f>
        <v>0</v>
      </c>
      <c r="AP283" s="77" t="n">
        <f aca="false">N283-(X283+AG283)</f>
        <v>0</v>
      </c>
      <c r="AQ283" s="77" t="n">
        <f aca="false">O283-(Y283+AH283)</f>
        <v>0</v>
      </c>
      <c r="AR283" s="77" t="n">
        <f aca="false">P283-(Z283+AI283)</f>
        <v>0</v>
      </c>
      <c r="AS283" s="60" t="n">
        <f aca="false">(AA283+AB283+AC283)*0.05+(AD283+AE283)*0.2+(AF283+AG283+AH283+AI283)*0.05+(AJ283+AK283+AL283+AN283)*1+AM283*2+(AO283+AP283+AQ283+AR283)*0.5</f>
        <v>0</v>
      </c>
      <c r="AT283" s="78" t="s">
        <v>322</v>
      </c>
    </row>
    <row r="284" customFormat="false" ht="14.9" hidden="false" customHeight="false" outlineLevel="0" collapsed="false">
      <c r="A284" s="67"/>
      <c r="B284" s="67"/>
      <c r="C284" s="67"/>
      <c r="D284" s="64"/>
      <c r="E284" s="65"/>
      <c r="F284" s="66"/>
      <c r="G284" s="67"/>
      <c r="H284" s="68"/>
      <c r="I284" s="69"/>
      <c r="J284" s="69"/>
      <c r="K284" s="69"/>
      <c r="L284" s="69"/>
      <c r="M284" s="69"/>
      <c r="N284" s="69"/>
      <c r="O284" s="69"/>
      <c r="P284" s="69"/>
      <c r="Q284" s="51" t="n">
        <f aca="false">H284*1+I284*1+J284*1+K284*2+L284*1+M284*0.5+N284*0.5+O284*0.5+P284*0.5</f>
        <v>0</v>
      </c>
      <c r="R284" s="70"/>
      <c r="S284" s="71"/>
      <c r="T284" s="71"/>
      <c r="U284" s="71"/>
      <c r="V284" s="71"/>
      <c r="W284" s="71"/>
      <c r="X284" s="71"/>
      <c r="Y284" s="71"/>
      <c r="Z284" s="72"/>
      <c r="AA284" s="73"/>
      <c r="AB284" s="74"/>
      <c r="AC284" s="74"/>
      <c r="AD284" s="74"/>
      <c r="AE284" s="74"/>
      <c r="AF284" s="74"/>
      <c r="AG284" s="74"/>
      <c r="AH284" s="74"/>
      <c r="AI284" s="75"/>
      <c r="AJ284" s="76" t="n">
        <f aca="false">H284-(R284+AA284)</f>
        <v>0</v>
      </c>
      <c r="AK284" s="77" t="n">
        <f aca="false">I284-(S284+AB284)</f>
        <v>0</v>
      </c>
      <c r="AL284" s="77" t="n">
        <f aca="false">J284-(T284+AC284)</f>
        <v>0</v>
      </c>
      <c r="AM284" s="77" t="n">
        <f aca="false">K284-(U284+AD284)</f>
        <v>0</v>
      </c>
      <c r="AN284" s="77" t="n">
        <f aca="false">L284-(V284+AE284)</f>
        <v>0</v>
      </c>
      <c r="AO284" s="77" t="n">
        <f aca="false">M284-(W284+AF284)</f>
        <v>0</v>
      </c>
      <c r="AP284" s="77" t="n">
        <f aca="false">N284-(X284+AG284)</f>
        <v>0</v>
      </c>
      <c r="AQ284" s="77" t="n">
        <f aca="false">O284-(Y284+AH284)</f>
        <v>0</v>
      </c>
      <c r="AR284" s="77" t="n">
        <f aca="false">P284-(Z284+AI284)</f>
        <v>0</v>
      </c>
      <c r="AS284" s="60" t="n">
        <f aca="false">(AA284+AB284+AC284)*0.05+(AD284+AE284)*0.2+(AF284+AG284+AH284+AI284)*0.05+(AJ284+AK284+AL284+AN284)*1+AM284*2+(AO284+AP284+AQ284+AR284)*0.5</f>
        <v>0</v>
      </c>
      <c r="AT284" s="78" t="s">
        <v>323</v>
      </c>
    </row>
    <row r="285" customFormat="false" ht="14.9" hidden="false" customHeight="false" outlineLevel="0" collapsed="false">
      <c r="A285" s="67"/>
      <c r="B285" s="67"/>
      <c r="C285" s="67"/>
      <c r="D285" s="64"/>
      <c r="E285" s="65"/>
      <c r="F285" s="66"/>
      <c r="G285" s="67"/>
      <c r="H285" s="68"/>
      <c r="I285" s="69"/>
      <c r="J285" s="69"/>
      <c r="K285" s="69"/>
      <c r="L285" s="69"/>
      <c r="M285" s="69"/>
      <c r="N285" s="69"/>
      <c r="O285" s="69"/>
      <c r="P285" s="69"/>
      <c r="Q285" s="51" t="n">
        <f aca="false">H285*1+I285*1+J285*1+K285*2+L285*1+M285*0.5+N285*0.5+O285*0.5+P285*0.5</f>
        <v>0</v>
      </c>
      <c r="R285" s="70"/>
      <c r="S285" s="71"/>
      <c r="T285" s="71"/>
      <c r="U285" s="71"/>
      <c r="V285" s="71"/>
      <c r="W285" s="71"/>
      <c r="X285" s="71"/>
      <c r="Y285" s="71"/>
      <c r="Z285" s="72"/>
      <c r="AA285" s="73"/>
      <c r="AB285" s="74"/>
      <c r="AC285" s="74"/>
      <c r="AD285" s="74"/>
      <c r="AE285" s="74"/>
      <c r="AF285" s="74"/>
      <c r="AG285" s="74"/>
      <c r="AH285" s="74"/>
      <c r="AI285" s="75"/>
      <c r="AJ285" s="76" t="n">
        <f aca="false">H285-(R285+AA285)</f>
        <v>0</v>
      </c>
      <c r="AK285" s="77" t="n">
        <f aca="false">I285-(S285+AB285)</f>
        <v>0</v>
      </c>
      <c r="AL285" s="77" t="n">
        <f aca="false">J285-(T285+AC285)</f>
        <v>0</v>
      </c>
      <c r="AM285" s="77" t="n">
        <f aca="false">K285-(U285+AD285)</f>
        <v>0</v>
      </c>
      <c r="AN285" s="77" t="n">
        <f aca="false">L285-(V285+AE285)</f>
        <v>0</v>
      </c>
      <c r="AO285" s="77" t="n">
        <f aca="false">M285-(W285+AF285)</f>
        <v>0</v>
      </c>
      <c r="AP285" s="77" t="n">
        <f aca="false">N285-(X285+AG285)</f>
        <v>0</v>
      </c>
      <c r="AQ285" s="77" t="n">
        <f aca="false">O285-(Y285+AH285)</f>
        <v>0</v>
      </c>
      <c r="AR285" s="77" t="n">
        <f aca="false">P285-(Z285+AI285)</f>
        <v>0</v>
      </c>
      <c r="AS285" s="60" t="n">
        <f aca="false">(AA285+AB285+AC285)*0.05+(AD285+AE285)*0.2+(AF285+AG285+AH285+AI285)*0.05+(AJ285+AK285+AL285+AN285)*1+AM285*2+(AO285+AP285+AQ285+AR285)*0.5</f>
        <v>0</v>
      </c>
      <c r="AT285" s="78" t="s">
        <v>324</v>
      </c>
    </row>
    <row r="286" customFormat="false" ht="14.9" hidden="false" customHeight="false" outlineLevel="0" collapsed="false">
      <c r="A286" s="67"/>
      <c r="B286" s="67"/>
      <c r="C286" s="67"/>
      <c r="D286" s="64"/>
      <c r="E286" s="65"/>
      <c r="F286" s="66"/>
      <c r="G286" s="67"/>
      <c r="H286" s="68"/>
      <c r="I286" s="69"/>
      <c r="J286" s="69"/>
      <c r="K286" s="69"/>
      <c r="L286" s="69"/>
      <c r="M286" s="69"/>
      <c r="N286" s="69"/>
      <c r="O286" s="69"/>
      <c r="P286" s="69"/>
      <c r="Q286" s="51" t="n">
        <f aca="false">H286*1+I286*1+J286*1+K286*2+L286*1+M286*0.5+N286*0.5+O286*0.5+P286*0.5</f>
        <v>0</v>
      </c>
      <c r="R286" s="70"/>
      <c r="S286" s="71"/>
      <c r="T286" s="71"/>
      <c r="U286" s="71"/>
      <c r="V286" s="71"/>
      <c r="W286" s="71"/>
      <c r="X286" s="71"/>
      <c r="Y286" s="71"/>
      <c r="Z286" s="72"/>
      <c r="AA286" s="73"/>
      <c r="AB286" s="74"/>
      <c r="AC286" s="74"/>
      <c r="AD286" s="74"/>
      <c r="AE286" s="74"/>
      <c r="AF286" s="74"/>
      <c r="AG286" s="74"/>
      <c r="AH286" s="74"/>
      <c r="AI286" s="75"/>
      <c r="AJ286" s="76" t="n">
        <f aca="false">H286-(R286+AA286)</f>
        <v>0</v>
      </c>
      <c r="AK286" s="77" t="n">
        <f aca="false">I286-(S286+AB286)</f>
        <v>0</v>
      </c>
      <c r="AL286" s="77" t="n">
        <f aca="false">J286-(T286+AC286)</f>
        <v>0</v>
      </c>
      <c r="AM286" s="77" t="n">
        <f aca="false">K286-(U286+AD286)</f>
        <v>0</v>
      </c>
      <c r="AN286" s="77" t="n">
        <f aca="false">L286-(V286+AE286)</f>
        <v>0</v>
      </c>
      <c r="AO286" s="77" t="n">
        <f aca="false">M286-(W286+AF286)</f>
        <v>0</v>
      </c>
      <c r="AP286" s="77" t="n">
        <f aca="false">N286-(X286+AG286)</f>
        <v>0</v>
      </c>
      <c r="AQ286" s="77" t="n">
        <f aca="false">O286-(Y286+AH286)</f>
        <v>0</v>
      </c>
      <c r="AR286" s="77" t="n">
        <f aca="false">P286-(Z286+AI286)</f>
        <v>0</v>
      </c>
      <c r="AS286" s="60" t="n">
        <f aca="false">(AA286+AB286+AC286)*0.05+(AD286+AE286)*0.2+(AF286+AG286+AH286+AI286)*0.05+(AJ286+AK286+AL286+AN286)*1+AM286*2+(AO286+AP286+AQ286+AR286)*0.5</f>
        <v>0</v>
      </c>
      <c r="AT286" s="78" t="s">
        <v>325</v>
      </c>
    </row>
    <row r="287" customFormat="false" ht="14.9" hidden="false" customHeight="false" outlineLevel="0" collapsed="false">
      <c r="A287" s="67"/>
      <c r="B287" s="67"/>
      <c r="C287" s="67"/>
      <c r="D287" s="64"/>
      <c r="E287" s="65"/>
      <c r="F287" s="66"/>
      <c r="G287" s="67"/>
      <c r="H287" s="68"/>
      <c r="I287" s="69"/>
      <c r="J287" s="69"/>
      <c r="K287" s="69"/>
      <c r="L287" s="69"/>
      <c r="M287" s="69"/>
      <c r="N287" s="69"/>
      <c r="O287" s="69"/>
      <c r="P287" s="69"/>
      <c r="Q287" s="51" t="n">
        <f aca="false">H287*1+I287*1+J287*1+K287*2+L287*1+M287*0.5+N287*0.5+O287*0.5+P287*0.5</f>
        <v>0</v>
      </c>
      <c r="R287" s="70"/>
      <c r="S287" s="71"/>
      <c r="T287" s="71"/>
      <c r="U287" s="71"/>
      <c r="V287" s="71"/>
      <c r="W287" s="71"/>
      <c r="X287" s="71"/>
      <c r="Y287" s="71"/>
      <c r="Z287" s="72"/>
      <c r="AA287" s="73"/>
      <c r="AB287" s="74"/>
      <c r="AC287" s="74"/>
      <c r="AD287" s="74"/>
      <c r="AE287" s="74"/>
      <c r="AF287" s="74"/>
      <c r="AG287" s="74"/>
      <c r="AH287" s="74"/>
      <c r="AI287" s="75"/>
      <c r="AJ287" s="76" t="n">
        <f aca="false">H287-(R287+AA287)</f>
        <v>0</v>
      </c>
      <c r="AK287" s="77" t="n">
        <f aca="false">I287-(S287+AB287)</f>
        <v>0</v>
      </c>
      <c r="AL287" s="77" t="n">
        <f aca="false">J287-(T287+AC287)</f>
        <v>0</v>
      </c>
      <c r="AM287" s="77" t="n">
        <f aca="false">K287-(U287+AD287)</f>
        <v>0</v>
      </c>
      <c r="AN287" s="77" t="n">
        <f aca="false">L287-(V287+AE287)</f>
        <v>0</v>
      </c>
      <c r="AO287" s="77" t="n">
        <f aca="false">M287-(W287+AF287)</f>
        <v>0</v>
      </c>
      <c r="AP287" s="77" t="n">
        <f aca="false">N287-(X287+AG287)</f>
        <v>0</v>
      </c>
      <c r="AQ287" s="77" t="n">
        <f aca="false">O287-(Y287+AH287)</f>
        <v>0</v>
      </c>
      <c r="AR287" s="77" t="n">
        <f aca="false">P287-(Z287+AI287)</f>
        <v>0</v>
      </c>
      <c r="AS287" s="60" t="n">
        <f aca="false">(AA287+AB287+AC287)*0.05+(AD287+AE287)*0.2+(AF287+AG287+AH287+AI287)*0.05+(AJ287+AK287+AL287+AN287)*1+AM287*2+(AO287+AP287+AQ287+AR287)*0.5</f>
        <v>0</v>
      </c>
      <c r="AT287" s="78" t="s">
        <v>326</v>
      </c>
    </row>
    <row r="288" customFormat="false" ht="14.9" hidden="false" customHeight="false" outlineLevel="0" collapsed="false">
      <c r="A288" s="67"/>
      <c r="B288" s="67"/>
      <c r="C288" s="67"/>
      <c r="D288" s="64"/>
      <c r="E288" s="65"/>
      <c r="F288" s="66"/>
      <c r="G288" s="67"/>
      <c r="H288" s="68"/>
      <c r="I288" s="69"/>
      <c r="J288" s="69"/>
      <c r="K288" s="69"/>
      <c r="L288" s="69"/>
      <c r="M288" s="69"/>
      <c r="N288" s="69"/>
      <c r="O288" s="69"/>
      <c r="P288" s="69"/>
      <c r="Q288" s="51" t="n">
        <f aca="false">H288*1+I288*1+J288*1+K288*2+L288*1+M288*0.5+N288*0.5+O288*0.5+P288*0.5</f>
        <v>0</v>
      </c>
      <c r="R288" s="70"/>
      <c r="S288" s="71"/>
      <c r="T288" s="71"/>
      <c r="U288" s="71"/>
      <c r="V288" s="71"/>
      <c r="W288" s="71"/>
      <c r="X288" s="71"/>
      <c r="Y288" s="71"/>
      <c r="Z288" s="72"/>
      <c r="AA288" s="73"/>
      <c r="AB288" s="74"/>
      <c r="AC288" s="74"/>
      <c r="AD288" s="74"/>
      <c r="AE288" s="74"/>
      <c r="AF288" s="74"/>
      <c r="AG288" s="74"/>
      <c r="AH288" s="74"/>
      <c r="AI288" s="75"/>
      <c r="AJ288" s="76" t="n">
        <f aca="false">H288-(R288+AA288)</f>
        <v>0</v>
      </c>
      <c r="AK288" s="77" t="n">
        <f aca="false">I288-(S288+AB288)</f>
        <v>0</v>
      </c>
      <c r="AL288" s="77" t="n">
        <f aca="false">J288-(T288+AC288)</f>
        <v>0</v>
      </c>
      <c r="AM288" s="77" t="n">
        <f aca="false">K288-(U288+AD288)</f>
        <v>0</v>
      </c>
      <c r="AN288" s="77" t="n">
        <f aca="false">L288-(V288+AE288)</f>
        <v>0</v>
      </c>
      <c r="AO288" s="77" t="n">
        <f aca="false">M288-(W288+AF288)</f>
        <v>0</v>
      </c>
      <c r="AP288" s="77" t="n">
        <f aca="false">N288-(X288+AG288)</f>
        <v>0</v>
      </c>
      <c r="AQ288" s="77" t="n">
        <f aca="false">O288-(Y288+AH288)</f>
        <v>0</v>
      </c>
      <c r="AR288" s="77" t="n">
        <f aca="false">P288-(Z288+AI288)</f>
        <v>0</v>
      </c>
      <c r="AS288" s="60" t="n">
        <f aca="false">(AA288+AB288+AC288)*0.05+(AD288+AE288)*0.2+(AF288+AG288+AH288+AI288)*0.05+(AJ288+AK288+AL288+AN288)*1+AM288*2+(AO288+AP288+AQ288+AR288)*0.5</f>
        <v>0</v>
      </c>
      <c r="AT288" s="78" t="s">
        <v>327</v>
      </c>
    </row>
    <row r="289" customFormat="false" ht="14.9" hidden="false" customHeight="false" outlineLevel="0" collapsed="false">
      <c r="A289" s="67"/>
      <c r="B289" s="67"/>
      <c r="C289" s="67"/>
      <c r="D289" s="64"/>
      <c r="E289" s="65"/>
      <c r="F289" s="66"/>
      <c r="G289" s="67"/>
      <c r="H289" s="68"/>
      <c r="I289" s="69"/>
      <c r="J289" s="69"/>
      <c r="K289" s="69"/>
      <c r="L289" s="69"/>
      <c r="M289" s="69"/>
      <c r="N289" s="69"/>
      <c r="O289" s="69"/>
      <c r="P289" s="69"/>
      <c r="Q289" s="51" t="n">
        <f aca="false">H289*1+I289*1+J289*1+K289*2+L289*1+M289*0.5+N289*0.5+O289*0.5+P289*0.5</f>
        <v>0</v>
      </c>
      <c r="R289" s="70"/>
      <c r="S289" s="71"/>
      <c r="T289" s="71"/>
      <c r="U289" s="71"/>
      <c r="V289" s="71"/>
      <c r="W289" s="71"/>
      <c r="X289" s="71"/>
      <c r="Y289" s="71"/>
      <c r="Z289" s="72"/>
      <c r="AA289" s="73"/>
      <c r="AB289" s="74"/>
      <c r="AC289" s="74"/>
      <c r="AD289" s="74"/>
      <c r="AE289" s="74"/>
      <c r="AF289" s="74"/>
      <c r="AG289" s="74"/>
      <c r="AH289" s="74"/>
      <c r="AI289" s="75"/>
      <c r="AJ289" s="76" t="n">
        <f aca="false">H289-(R289+AA289)</f>
        <v>0</v>
      </c>
      <c r="AK289" s="77" t="n">
        <f aca="false">I289-(S289+AB289)</f>
        <v>0</v>
      </c>
      <c r="AL289" s="77" t="n">
        <f aca="false">J289-(T289+AC289)</f>
        <v>0</v>
      </c>
      <c r="AM289" s="77" t="n">
        <f aca="false">K289-(U289+AD289)</f>
        <v>0</v>
      </c>
      <c r="AN289" s="77" t="n">
        <f aca="false">L289-(V289+AE289)</f>
        <v>0</v>
      </c>
      <c r="AO289" s="77" t="n">
        <f aca="false">M289-(W289+AF289)</f>
        <v>0</v>
      </c>
      <c r="AP289" s="77" t="n">
        <f aca="false">N289-(X289+AG289)</f>
        <v>0</v>
      </c>
      <c r="AQ289" s="77" t="n">
        <f aca="false">O289-(Y289+AH289)</f>
        <v>0</v>
      </c>
      <c r="AR289" s="77" t="n">
        <f aca="false">P289-(Z289+AI289)</f>
        <v>0</v>
      </c>
      <c r="AS289" s="60" t="n">
        <f aca="false">(AA289+AB289+AC289)*0.05+(AD289+AE289)*0.2+(AF289+AG289+AH289+AI289)*0.05+(AJ289+AK289+AL289+AN289)*1+AM289*2+(AO289+AP289+AQ289+AR289)*0.5</f>
        <v>0</v>
      </c>
      <c r="AT289" s="78" t="s">
        <v>328</v>
      </c>
    </row>
    <row r="290" customFormat="false" ht="14.9" hidden="false" customHeight="false" outlineLevel="0" collapsed="false">
      <c r="A290" s="67"/>
      <c r="B290" s="67"/>
      <c r="C290" s="67"/>
      <c r="D290" s="64"/>
      <c r="E290" s="65"/>
      <c r="F290" s="66"/>
      <c r="G290" s="67"/>
      <c r="H290" s="68"/>
      <c r="I290" s="69"/>
      <c r="J290" s="69"/>
      <c r="K290" s="69"/>
      <c r="L290" s="69"/>
      <c r="M290" s="69"/>
      <c r="N290" s="69"/>
      <c r="O290" s="69"/>
      <c r="P290" s="69"/>
      <c r="Q290" s="51" t="n">
        <f aca="false">H290*1+I290*1+J290*1+K290*2+L290*1+M290*0.5+N290*0.5+O290*0.5+P290*0.5</f>
        <v>0</v>
      </c>
      <c r="R290" s="70"/>
      <c r="S290" s="71"/>
      <c r="T290" s="71"/>
      <c r="U290" s="71"/>
      <c r="V290" s="71"/>
      <c r="W290" s="71"/>
      <c r="X290" s="71"/>
      <c r="Y290" s="71"/>
      <c r="Z290" s="72"/>
      <c r="AA290" s="73"/>
      <c r="AB290" s="74"/>
      <c r="AC290" s="74"/>
      <c r="AD290" s="74"/>
      <c r="AE290" s="74"/>
      <c r="AF290" s="74"/>
      <c r="AG290" s="74"/>
      <c r="AH290" s="74"/>
      <c r="AI290" s="75"/>
      <c r="AJ290" s="76" t="n">
        <f aca="false">H290-(R290+AA290)</f>
        <v>0</v>
      </c>
      <c r="AK290" s="77" t="n">
        <f aca="false">I290-(S290+AB290)</f>
        <v>0</v>
      </c>
      <c r="AL290" s="77" t="n">
        <f aca="false">J290-(T290+AC290)</f>
        <v>0</v>
      </c>
      <c r="AM290" s="77" t="n">
        <f aca="false">K290-(U290+AD290)</f>
        <v>0</v>
      </c>
      <c r="AN290" s="77" t="n">
        <f aca="false">L290-(V290+AE290)</f>
        <v>0</v>
      </c>
      <c r="AO290" s="77" t="n">
        <f aca="false">M290-(W290+AF290)</f>
        <v>0</v>
      </c>
      <c r="AP290" s="77" t="n">
        <f aca="false">N290-(X290+AG290)</f>
        <v>0</v>
      </c>
      <c r="AQ290" s="77" t="n">
        <f aca="false">O290-(Y290+AH290)</f>
        <v>0</v>
      </c>
      <c r="AR290" s="77" t="n">
        <f aca="false">P290-(Z290+AI290)</f>
        <v>0</v>
      </c>
      <c r="AS290" s="60" t="n">
        <f aca="false">(AA290+AB290+AC290)*0.05+(AD290+AE290)*0.2+(AF290+AG290+AH290+AI290)*0.05+(AJ290+AK290+AL290+AN290)*1+AM290*2+(AO290+AP290+AQ290+AR290)*0.5</f>
        <v>0</v>
      </c>
      <c r="AT290" s="78" t="s">
        <v>329</v>
      </c>
    </row>
    <row r="291" customFormat="false" ht="14.9" hidden="false" customHeight="false" outlineLevel="0" collapsed="false">
      <c r="A291" s="67"/>
      <c r="B291" s="67"/>
      <c r="C291" s="67"/>
      <c r="D291" s="64"/>
      <c r="E291" s="65"/>
      <c r="F291" s="66"/>
      <c r="G291" s="67"/>
      <c r="H291" s="68"/>
      <c r="I291" s="69"/>
      <c r="J291" s="69"/>
      <c r="K291" s="69"/>
      <c r="L291" s="69"/>
      <c r="M291" s="69"/>
      <c r="N291" s="69"/>
      <c r="O291" s="69"/>
      <c r="P291" s="69"/>
      <c r="Q291" s="51" t="n">
        <f aca="false">H291*1+I291*1+J291*1+K291*2+L291*1+M291*0.5+N291*0.5+O291*0.5+P291*0.5</f>
        <v>0</v>
      </c>
      <c r="R291" s="70"/>
      <c r="S291" s="71"/>
      <c r="T291" s="71"/>
      <c r="U291" s="71"/>
      <c r="V291" s="71"/>
      <c r="W291" s="71"/>
      <c r="X291" s="71"/>
      <c r="Y291" s="71"/>
      <c r="Z291" s="72"/>
      <c r="AA291" s="73"/>
      <c r="AB291" s="74"/>
      <c r="AC291" s="74"/>
      <c r="AD291" s="74"/>
      <c r="AE291" s="74"/>
      <c r="AF291" s="74"/>
      <c r="AG291" s="74"/>
      <c r="AH291" s="74"/>
      <c r="AI291" s="75"/>
      <c r="AJ291" s="76" t="n">
        <f aca="false">H291-(R291+AA291)</f>
        <v>0</v>
      </c>
      <c r="AK291" s="77" t="n">
        <f aca="false">I291-(S291+AB291)</f>
        <v>0</v>
      </c>
      <c r="AL291" s="77" t="n">
        <f aca="false">J291-(T291+AC291)</f>
        <v>0</v>
      </c>
      <c r="AM291" s="77" t="n">
        <f aca="false">K291-(U291+AD291)</f>
        <v>0</v>
      </c>
      <c r="AN291" s="77" t="n">
        <f aca="false">L291-(V291+AE291)</f>
        <v>0</v>
      </c>
      <c r="AO291" s="77" t="n">
        <f aca="false">M291-(W291+AF291)</f>
        <v>0</v>
      </c>
      <c r="AP291" s="77" t="n">
        <f aca="false">N291-(X291+AG291)</f>
        <v>0</v>
      </c>
      <c r="AQ291" s="77" t="n">
        <f aca="false">O291-(Y291+AH291)</f>
        <v>0</v>
      </c>
      <c r="AR291" s="77" t="n">
        <f aca="false">P291-(Z291+AI291)</f>
        <v>0</v>
      </c>
      <c r="AS291" s="60" t="n">
        <f aca="false">(AA291+AB291+AC291)*0.05+(AD291+AE291)*0.2+(AF291+AG291+AH291+AI291)*0.05+(AJ291+AK291+AL291+AN291)*1+AM291*2+(AO291+AP291+AQ291+AR291)*0.5</f>
        <v>0</v>
      </c>
      <c r="AT291" s="78" t="s">
        <v>330</v>
      </c>
    </row>
    <row r="292" customFormat="false" ht="14.9" hidden="false" customHeight="false" outlineLevel="0" collapsed="false">
      <c r="A292" s="67"/>
      <c r="B292" s="67"/>
      <c r="C292" s="67"/>
      <c r="D292" s="64"/>
      <c r="E292" s="65"/>
      <c r="F292" s="66"/>
      <c r="G292" s="67"/>
      <c r="H292" s="68"/>
      <c r="I292" s="69"/>
      <c r="J292" s="69"/>
      <c r="K292" s="69"/>
      <c r="L292" s="69"/>
      <c r="M292" s="69"/>
      <c r="N292" s="69"/>
      <c r="O292" s="69"/>
      <c r="P292" s="69"/>
      <c r="Q292" s="51" t="n">
        <f aca="false">H292*1+I292*1+J292*1+K292*2+L292*1+M292*0.5+N292*0.5+O292*0.5+P292*0.5</f>
        <v>0</v>
      </c>
      <c r="R292" s="70"/>
      <c r="S292" s="71"/>
      <c r="T292" s="71"/>
      <c r="U292" s="71"/>
      <c r="V292" s="71"/>
      <c r="W292" s="71"/>
      <c r="X292" s="71"/>
      <c r="Y292" s="71"/>
      <c r="Z292" s="72"/>
      <c r="AA292" s="73"/>
      <c r="AB292" s="74"/>
      <c r="AC292" s="74"/>
      <c r="AD292" s="74"/>
      <c r="AE292" s="74"/>
      <c r="AF292" s="74"/>
      <c r="AG292" s="74"/>
      <c r="AH292" s="74"/>
      <c r="AI292" s="75"/>
      <c r="AJ292" s="76" t="n">
        <f aca="false">H292-(R292+AA292)</f>
        <v>0</v>
      </c>
      <c r="AK292" s="77" t="n">
        <f aca="false">I292-(S292+AB292)</f>
        <v>0</v>
      </c>
      <c r="AL292" s="77" t="n">
        <f aca="false">J292-(T292+AC292)</f>
        <v>0</v>
      </c>
      <c r="AM292" s="77" t="n">
        <f aca="false">K292-(U292+AD292)</f>
        <v>0</v>
      </c>
      <c r="AN292" s="77" t="n">
        <f aca="false">L292-(V292+AE292)</f>
        <v>0</v>
      </c>
      <c r="AO292" s="77" t="n">
        <f aca="false">M292-(W292+AF292)</f>
        <v>0</v>
      </c>
      <c r="AP292" s="77" t="n">
        <f aca="false">N292-(X292+AG292)</f>
        <v>0</v>
      </c>
      <c r="AQ292" s="77" t="n">
        <f aca="false">O292-(Y292+AH292)</f>
        <v>0</v>
      </c>
      <c r="AR292" s="77" t="n">
        <f aca="false">P292-(Z292+AI292)</f>
        <v>0</v>
      </c>
      <c r="AS292" s="60" t="n">
        <f aca="false">(AA292+AB292+AC292)*0.05+(AD292+AE292)*0.2+(AF292+AG292+AH292+AI292)*0.05+(AJ292+AK292+AL292+AN292)*1+AM292*2+(AO292+AP292+AQ292+AR292)*0.5</f>
        <v>0</v>
      </c>
      <c r="AT292" s="78" t="s">
        <v>331</v>
      </c>
    </row>
    <row r="293" customFormat="false" ht="14.9" hidden="false" customHeight="false" outlineLevel="0" collapsed="false">
      <c r="A293" s="67"/>
      <c r="B293" s="67"/>
      <c r="C293" s="67"/>
      <c r="D293" s="64"/>
      <c r="E293" s="65"/>
      <c r="F293" s="66"/>
      <c r="G293" s="67"/>
      <c r="H293" s="68"/>
      <c r="I293" s="69"/>
      <c r="J293" s="69"/>
      <c r="K293" s="69"/>
      <c r="L293" s="69"/>
      <c r="M293" s="69"/>
      <c r="N293" s="69"/>
      <c r="O293" s="69"/>
      <c r="P293" s="69"/>
      <c r="Q293" s="51" t="n">
        <f aca="false">H293*1+I293*1+J293*1+K293*2+L293*1+M293*0.5+N293*0.5+O293*0.5+P293*0.5</f>
        <v>0</v>
      </c>
      <c r="R293" s="70"/>
      <c r="S293" s="71"/>
      <c r="T293" s="71"/>
      <c r="U293" s="71"/>
      <c r="V293" s="71"/>
      <c r="W293" s="71"/>
      <c r="X293" s="71"/>
      <c r="Y293" s="71"/>
      <c r="Z293" s="72"/>
      <c r="AA293" s="73"/>
      <c r="AB293" s="74"/>
      <c r="AC293" s="74"/>
      <c r="AD293" s="74"/>
      <c r="AE293" s="74"/>
      <c r="AF293" s="74"/>
      <c r="AG293" s="74"/>
      <c r="AH293" s="74"/>
      <c r="AI293" s="75"/>
      <c r="AJ293" s="76" t="n">
        <f aca="false">H293-(R293+AA293)</f>
        <v>0</v>
      </c>
      <c r="AK293" s="77" t="n">
        <f aca="false">I293-(S293+AB293)</f>
        <v>0</v>
      </c>
      <c r="AL293" s="77" t="n">
        <f aca="false">J293-(T293+AC293)</f>
        <v>0</v>
      </c>
      <c r="AM293" s="77" t="n">
        <f aca="false">K293-(U293+AD293)</f>
        <v>0</v>
      </c>
      <c r="AN293" s="77" t="n">
        <f aca="false">L293-(V293+AE293)</f>
        <v>0</v>
      </c>
      <c r="AO293" s="77" t="n">
        <f aca="false">M293-(W293+AF293)</f>
        <v>0</v>
      </c>
      <c r="AP293" s="77" t="n">
        <f aca="false">N293-(X293+AG293)</f>
        <v>0</v>
      </c>
      <c r="AQ293" s="77" t="n">
        <f aca="false">O293-(Y293+AH293)</f>
        <v>0</v>
      </c>
      <c r="AR293" s="77" t="n">
        <f aca="false">P293-(Z293+AI293)</f>
        <v>0</v>
      </c>
      <c r="AS293" s="60" t="n">
        <f aca="false">(AA293+AB293+AC293)*0.05+(AD293+AE293)*0.2+(AF293+AG293+AH293+AI293)*0.05+(AJ293+AK293+AL293+AN293)*1+AM293*2+(AO293+AP293+AQ293+AR293)*0.5</f>
        <v>0</v>
      </c>
      <c r="AT293" s="78" t="s">
        <v>332</v>
      </c>
    </row>
    <row r="294" customFormat="false" ht="14.9" hidden="false" customHeight="false" outlineLevel="0" collapsed="false">
      <c r="A294" s="67"/>
      <c r="B294" s="67"/>
      <c r="C294" s="67"/>
      <c r="D294" s="64"/>
      <c r="E294" s="65"/>
      <c r="F294" s="66"/>
      <c r="G294" s="67"/>
      <c r="H294" s="68"/>
      <c r="I294" s="69"/>
      <c r="J294" s="69"/>
      <c r="K294" s="69"/>
      <c r="L294" s="69"/>
      <c r="M294" s="69"/>
      <c r="N294" s="69"/>
      <c r="O294" s="69"/>
      <c r="P294" s="69"/>
      <c r="Q294" s="51" t="n">
        <f aca="false">H294*1+I294*1+J294*1+K294*2+L294*1+M294*0.5+N294*0.5+O294*0.5+P294*0.5</f>
        <v>0</v>
      </c>
      <c r="R294" s="70"/>
      <c r="S294" s="71"/>
      <c r="T294" s="71"/>
      <c r="U294" s="71"/>
      <c r="V294" s="71"/>
      <c r="W294" s="71"/>
      <c r="X294" s="71"/>
      <c r="Y294" s="71"/>
      <c r="Z294" s="72"/>
      <c r="AA294" s="73"/>
      <c r="AB294" s="74"/>
      <c r="AC294" s="74"/>
      <c r="AD294" s="74"/>
      <c r="AE294" s="74"/>
      <c r="AF294" s="74"/>
      <c r="AG294" s="74"/>
      <c r="AH294" s="74"/>
      <c r="AI294" s="75"/>
      <c r="AJ294" s="76" t="n">
        <f aca="false">H294-(R294+AA294)</f>
        <v>0</v>
      </c>
      <c r="AK294" s="77" t="n">
        <f aca="false">I294-(S294+AB294)</f>
        <v>0</v>
      </c>
      <c r="AL294" s="77" t="n">
        <f aca="false">J294-(T294+AC294)</f>
        <v>0</v>
      </c>
      <c r="AM294" s="77" t="n">
        <f aca="false">K294-(U294+AD294)</f>
        <v>0</v>
      </c>
      <c r="AN294" s="77" t="n">
        <f aca="false">L294-(V294+AE294)</f>
        <v>0</v>
      </c>
      <c r="AO294" s="77" t="n">
        <f aca="false">M294-(W294+AF294)</f>
        <v>0</v>
      </c>
      <c r="AP294" s="77" t="n">
        <f aca="false">N294-(X294+AG294)</f>
        <v>0</v>
      </c>
      <c r="AQ294" s="77" t="n">
        <f aca="false">O294-(Y294+AH294)</f>
        <v>0</v>
      </c>
      <c r="AR294" s="77" t="n">
        <f aca="false">P294-(Z294+AI294)</f>
        <v>0</v>
      </c>
      <c r="AS294" s="60" t="n">
        <f aca="false">(AA294+AB294+AC294)*0.05+(AD294+AE294)*0.2+(AF294+AG294+AH294+AI294)*0.05+(AJ294+AK294+AL294+AN294)*1+AM294*2+(AO294+AP294+AQ294+AR294)*0.5</f>
        <v>0</v>
      </c>
      <c r="AT294" s="78" t="s">
        <v>333</v>
      </c>
    </row>
    <row r="295" customFormat="false" ht="14.9" hidden="false" customHeight="false" outlineLevel="0" collapsed="false">
      <c r="A295" s="67"/>
      <c r="B295" s="67"/>
      <c r="C295" s="67"/>
      <c r="D295" s="64"/>
      <c r="E295" s="65"/>
      <c r="F295" s="66"/>
      <c r="G295" s="67"/>
      <c r="H295" s="68"/>
      <c r="I295" s="69"/>
      <c r="J295" s="69"/>
      <c r="K295" s="69"/>
      <c r="L295" s="69"/>
      <c r="M295" s="69"/>
      <c r="N295" s="69"/>
      <c r="O295" s="69"/>
      <c r="P295" s="69"/>
      <c r="Q295" s="51" t="n">
        <f aca="false">H295*1+I295*1+J295*1+K295*2+L295*1+M295*0.5+N295*0.5+O295*0.5+P295*0.5</f>
        <v>0</v>
      </c>
      <c r="R295" s="70"/>
      <c r="S295" s="71"/>
      <c r="T295" s="71"/>
      <c r="U295" s="71"/>
      <c r="V295" s="71"/>
      <c r="W295" s="71"/>
      <c r="X295" s="71"/>
      <c r="Y295" s="71"/>
      <c r="Z295" s="72"/>
      <c r="AA295" s="73"/>
      <c r="AB295" s="74"/>
      <c r="AC295" s="74"/>
      <c r="AD295" s="74"/>
      <c r="AE295" s="74"/>
      <c r="AF295" s="74"/>
      <c r="AG295" s="74"/>
      <c r="AH295" s="74"/>
      <c r="AI295" s="75"/>
      <c r="AJ295" s="76" t="n">
        <f aca="false">H295-(R295+AA295)</f>
        <v>0</v>
      </c>
      <c r="AK295" s="77" t="n">
        <f aca="false">I295-(S295+AB295)</f>
        <v>0</v>
      </c>
      <c r="AL295" s="77" t="n">
        <f aca="false">J295-(T295+AC295)</f>
        <v>0</v>
      </c>
      <c r="AM295" s="77" t="n">
        <f aca="false">K295-(U295+AD295)</f>
        <v>0</v>
      </c>
      <c r="AN295" s="77" t="n">
        <f aca="false">L295-(V295+AE295)</f>
        <v>0</v>
      </c>
      <c r="AO295" s="77" t="n">
        <f aca="false">M295-(W295+AF295)</f>
        <v>0</v>
      </c>
      <c r="AP295" s="77" t="n">
        <f aca="false">N295-(X295+AG295)</f>
        <v>0</v>
      </c>
      <c r="AQ295" s="77" t="n">
        <f aca="false">O295-(Y295+AH295)</f>
        <v>0</v>
      </c>
      <c r="AR295" s="77" t="n">
        <f aca="false">P295-(Z295+AI295)</f>
        <v>0</v>
      </c>
      <c r="AS295" s="60" t="n">
        <f aca="false">(AA295+AB295+AC295)*0.05+(AD295+AE295)*0.2+(AF295+AG295+AH295+AI295)*0.05+(AJ295+AK295+AL295+AN295)*1+AM295*2+(AO295+AP295+AQ295+AR295)*0.5</f>
        <v>0</v>
      </c>
      <c r="AT295" s="78" t="s">
        <v>334</v>
      </c>
    </row>
    <row r="296" customFormat="false" ht="14.9" hidden="false" customHeight="false" outlineLevel="0" collapsed="false">
      <c r="A296" s="67"/>
      <c r="B296" s="67"/>
      <c r="C296" s="67"/>
      <c r="D296" s="64"/>
      <c r="E296" s="65"/>
      <c r="F296" s="66"/>
      <c r="G296" s="67"/>
      <c r="H296" s="68"/>
      <c r="I296" s="69"/>
      <c r="J296" s="69"/>
      <c r="K296" s="69"/>
      <c r="L296" s="69"/>
      <c r="M296" s="69"/>
      <c r="N296" s="69"/>
      <c r="O296" s="69"/>
      <c r="P296" s="69"/>
      <c r="Q296" s="51" t="n">
        <f aca="false">H296*1+I296*1+J296*1+K296*2+L296*1+M296*0.5+N296*0.5+O296*0.5+P296*0.5</f>
        <v>0</v>
      </c>
      <c r="R296" s="70"/>
      <c r="S296" s="71"/>
      <c r="T296" s="71"/>
      <c r="U296" s="71"/>
      <c r="V296" s="71"/>
      <c r="W296" s="71"/>
      <c r="X296" s="71"/>
      <c r="Y296" s="71"/>
      <c r="Z296" s="72"/>
      <c r="AA296" s="73"/>
      <c r="AB296" s="74"/>
      <c r="AC296" s="74"/>
      <c r="AD296" s="74"/>
      <c r="AE296" s="74"/>
      <c r="AF296" s="74"/>
      <c r="AG296" s="74"/>
      <c r="AH296" s="74"/>
      <c r="AI296" s="75"/>
      <c r="AJ296" s="76" t="n">
        <f aca="false">H296-(R296+AA296)</f>
        <v>0</v>
      </c>
      <c r="AK296" s="77" t="n">
        <f aca="false">I296-(S296+AB296)</f>
        <v>0</v>
      </c>
      <c r="AL296" s="77" t="n">
        <f aca="false">J296-(T296+AC296)</f>
        <v>0</v>
      </c>
      <c r="AM296" s="77" t="n">
        <f aca="false">K296-(U296+AD296)</f>
        <v>0</v>
      </c>
      <c r="AN296" s="77" t="n">
        <f aca="false">L296-(V296+AE296)</f>
        <v>0</v>
      </c>
      <c r="AO296" s="77" t="n">
        <f aca="false">M296-(W296+AF296)</f>
        <v>0</v>
      </c>
      <c r="AP296" s="77" t="n">
        <f aca="false">N296-(X296+AG296)</f>
        <v>0</v>
      </c>
      <c r="AQ296" s="77" t="n">
        <f aca="false">O296-(Y296+AH296)</f>
        <v>0</v>
      </c>
      <c r="AR296" s="77" t="n">
        <f aca="false">P296-(Z296+AI296)</f>
        <v>0</v>
      </c>
      <c r="AS296" s="60" t="n">
        <f aca="false">(AA296+AB296+AC296)*0.05+(AD296+AE296)*0.2+(AF296+AG296+AH296+AI296)*0.05+(AJ296+AK296+AL296+AN296)*1+AM296*2+(AO296+AP296+AQ296+AR296)*0.5</f>
        <v>0</v>
      </c>
      <c r="AT296" s="78" t="s">
        <v>335</v>
      </c>
    </row>
    <row r="297" customFormat="false" ht="14.9" hidden="false" customHeight="false" outlineLevel="0" collapsed="false">
      <c r="A297" s="67"/>
      <c r="B297" s="67"/>
      <c r="C297" s="67"/>
      <c r="D297" s="64"/>
      <c r="E297" s="65"/>
      <c r="F297" s="66"/>
      <c r="G297" s="67"/>
      <c r="H297" s="68"/>
      <c r="I297" s="69"/>
      <c r="J297" s="69"/>
      <c r="K297" s="69"/>
      <c r="L297" s="69"/>
      <c r="M297" s="69"/>
      <c r="N297" s="69"/>
      <c r="O297" s="69"/>
      <c r="P297" s="69"/>
      <c r="Q297" s="51" t="n">
        <f aca="false">H297*1+I297*1+J297*1+K297*2+L297*1+M297*0.5+N297*0.5+O297*0.5+P297*0.5</f>
        <v>0</v>
      </c>
      <c r="R297" s="70"/>
      <c r="S297" s="71"/>
      <c r="T297" s="71"/>
      <c r="U297" s="71"/>
      <c r="V297" s="71"/>
      <c r="W297" s="71"/>
      <c r="X297" s="71"/>
      <c r="Y297" s="71"/>
      <c r="Z297" s="72"/>
      <c r="AA297" s="73"/>
      <c r="AB297" s="74"/>
      <c r="AC297" s="74"/>
      <c r="AD297" s="74"/>
      <c r="AE297" s="74"/>
      <c r="AF297" s="74"/>
      <c r="AG297" s="74"/>
      <c r="AH297" s="74"/>
      <c r="AI297" s="75"/>
      <c r="AJ297" s="76" t="n">
        <f aca="false">H297-(R297+AA297)</f>
        <v>0</v>
      </c>
      <c r="AK297" s="77" t="n">
        <f aca="false">I297-(S297+AB297)</f>
        <v>0</v>
      </c>
      <c r="AL297" s="77" t="n">
        <f aca="false">J297-(T297+AC297)</f>
        <v>0</v>
      </c>
      <c r="AM297" s="77" t="n">
        <f aca="false">K297-(U297+AD297)</f>
        <v>0</v>
      </c>
      <c r="AN297" s="77" t="n">
        <f aca="false">L297-(V297+AE297)</f>
        <v>0</v>
      </c>
      <c r="AO297" s="77" t="n">
        <f aca="false">M297-(W297+AF297)</f>
        <v>0</v>
      </c>
      <c r="AP297" s="77" t="n">
        <f aca="false">N297-(X297+AG297)</f>
        <v>0</v>
      </c>
      <c r="AQ297" s="77" t="n">
        <f aca="false">O297-(Y297+AH297)</f>
        <v>0</v>
      </c>
      <c r="AR297" s="77" t="n">
        <f aca="false">P297-(Z297+AI297)</f>
        <v>0</v>
      </c>
      <c r="AS297" s="60" t="n">
        <f aca="false">(AA297+AB297+AC297)*0.05+(AD297+AE297)*0.2+(AF297+AG297+AH297+AI297)*0.05+(AJ297+AK297+AL297+AN297)*1+AM297*2+(AO297+AP297+AQ297+AR297)*0.5</f>
        <v>0</v>
      </c>
      <c r="AT297" s="78" t="s">
        <v>336</v>
      </c>
    </row>
    <row r="298" customFormat="false" ht="14.9" hidden="false" customHeight="false" outlineLevel="0" collapsed="false">
      <c r="A298" s="67"/>
      <c r="B298" s="67"/>
      <c r="C298" s="67"/>
      <c r="D298" s="64"/>
      <c r="E298" s="65"/>
      <c r="F298" s="66"/>
      <c r="G298" s="67"/>
      <c r="H298" s="68"/>
      <c r="I298" s="69"/>
      <c r="J298" s="69"/>
      <c r="K298" s="69"/>
      <c r="L298" s="69"/>
      <c r="M298" s="69"/>
      <c r="N298" s="69"/>
      <c r="O298" s="69"/>
      <c r="P298" s="69"/>
      <c r="Q298" s="51" t="n">
        <f aca="false">H298*1+I298*1+J298*1+K298*2+L298*1+M298*0.5+N298*0.5+O298*0.5+P298*0.5</f>
        <v>0</v>
      </c>
      <c r="R298" s="70"/>
      <c r="S298" s="71"/>
      <c r="T298" s="71"/>
      <c r="U298" s="71"/>
      <c r="V298" s="71"/>
      <c r="W298" s="71"/>
      <c r="X298" s="71"/>
      <c r="Y298" s="71"/>
      <c r="Z298" s="72"/>
      <c r="AA298" s="73"/>
      <c r="AB298" s="74"/>
      <c r="AC298" s="74"/>
      <c r="AD298" s="74"/>
      <c r="AE298" s="74"/>
      <c r="AF298" s="74"/>
      <c r="AG298" s="74"/>
      <c r="AH298" s="74"/>
      <c r="AI298" s="75"/>
      <c r="AJ298" s="76" t="n">
        <f aca="false">H298-(R298+AA298)</f>
        <v>0</v>
      </c>
      <c r="AK298" s="77" t="n">
        <f aca="false">I298-(S298+AB298)</f>
        <v>0</v>
      </c>
      <c r="AL298" s="77" t="n">
        <f aca="false">J298-(T298+AC298)</f>
        <v>0</v>
      </c>
      <c r="AM298" s="77" t="n">
        <f aca="false">K298-(U298+AD298)</f>
        <v>0</v>
      </c>
      <c r="AN298" s="77" t="n">
        <f aca="false">L298-(V298+AE298)</f>
        <v>0</v>
      </c>
      <c r="AO298" s="77" t="n">
        <f aca="false">M298-(W298+AF298)</f>
        <v>0</v>
      </c>
      <c r="AP298" s="77" t="n">
        <f aca="false">N298-(X298+AG298)</f>
        <v>0</v>
      </c>
      <c r="AQ298" s="77" t="n">
        <f aca="false">O298-(Y298+AH298)</f>
        <v>0</v>
      </c>
      <c r="AR298" s="77" t="n">
        <f aca="false">P298-(Z298+AI298)</f>
        <v>0</v>
      </c>
      <c r="AS298" s="60" t="n">
        <f aca="false">(AA298+AB298+AC298)*0.05+(AD298+AE298)*0.2+(AF298+AG298+AH298+AI298)*0.05+(AJ298+AK298+AL298+AN298)*1+AM298*2+(AO298+AP298+AQ298+AR298)*0.5</f>
        <v>0</v>
      </c>
      <c r="AT298" s="78" t="s">
        <v>337</v>
      </c>
    </row>
    <row r="299" customFormat="false" ht="14.9" hidden="false" customHeight="false" outlineLevel="0" collapsed="false">
      <c r="A299" s="67"/>
      <c r="B299" s="67"/>
      <c r="C299" s="67"/>
      <c r="D299" s="64"/>
      <c r="E299" s="65"/>
      <c r="F299" s="66"/>
      <c r="G299" s="67"/>
      <c r="H299" s="68"/>
      <c r="I299" s="69"/>
      <c r="J299" s="69"/>
      <c r="K299" s="69"/>
      <c r="L299" s="69"/>
      <c r="M299" s="69"/>
      <c r="N299" s="69"/>
      <c r="O299" s="69"/>
      <c r="P299" s="69"/>
      <c r="Q299" s="51" t="n">
        <f aca="false">H299*1+I299*1+J299*1+K299*2+L299*1+M299*0.5+N299*0.5+O299*0.5+P299*0.5</f>
        <v>0</v>
      </c>
      <c r="R299" s="70"/>
      <c r="S299" s="71"/>
      <c r="T299" s="71"/>
      <c r="U299" s="71"/>
      <c r="V299" s="71"/>
      <c r="W299" s="71"/>
      <c r="X299" s="71"/>
      <c r="Y299" s="71"/>
      <c r="Z299" s="72"/>
      <c r="AA299" s="73"/>
      <c r="AB299" s="74"/>
      <c r="AC299" s="74"/>
      <c r="AD299" s="74"/>
      <c r="AE299" s="74"/>
      <c r="AF299" s="74"/>
      <c r="AG299" s="74"/>
      <c r="AH299" s="74"/>
      <c r="AI299" s="75"/>
      <c r="AJ299" s="76" t="n">
        <f aca="false">H299-(R299+AA299)</f>
        <v>0</v>
      </c>
      <c r="AK299" s="77" t="n">
        <f aca="false">I299-(S299+AB299)</f>
        <v>0</v>
      </c>
      <c r="AL299" s="77" t="n">
        <f aca="false">J299-(T299+AC299)</f>
        <v>0</v>
      </c>
      <c r="AM299" s="77" t="n">
        <f aca="false">K299-(U299+AD299)</f>
        <v>0</v>
      </c>
      <c r="AN299" s="77" t="n">
        <f aca="false">L299-(V299+AE299)</f>
        <v>0</v>
      </c>
      <c r="AO299" s="77" t="n">
        <f aca="false">M299-(W299+AF299)</f>
        <v>0</v>
      </c>
      <c r="AP299" s="77" t="n">
        <f aca="false">N299-(X299+AG299)</f>
        <v>0</v>
      </c>
      <c r="AQ299" s="77" t="n">
        <f aca="false">O299-(Y299+AH299)</f>
        <v>0</v>
      </c>
      <c r="AR299" s="77" t="n">
        <f aca="false">P299-(Z299+AI299)</f>
        <v>0</v>
      </c>
      <c r="AS299" s="60" t="n">
        <f aca="false">(AA299+AB299+AC299)*0.05+(AD299+AE299)*0.2+(AF299+AG299+AH299+AI299)*0.05+(AJ299+AK299+AL299+AN299)*1+AM299*2+(AO299+AP299+AQ299+AR299)*0.5</f>
        <v>0</v>
      </c>
      <c r="AT299" s="78" t="s">
        <v>338</v>
      </c>
    </row>
    <row r="300" customFormat="false" ht="14.9" hidden="false" customHeight="false" outlineLevel="0" collapsed="false">
      <c r="A300" s="67"/>
      <c r="B300" s="67"/>
      <c r="C300" s="67"/>
      <c r="D300" s="64"/>
      <c r="E300" s="65"/>
      <c r="F300" s="66"/>
      <c r="G300" s="67"/>
      <c r="H300" s="68"/>
      <c r="I300" s="69"/>
      <c r="J300" s="69"/>
      <c r="K300" s="69"/>
      <c r="L300" s="69"/>
      <c r="M300" s="69"/>
      <c r="N300" s="69"/>
      <c r="O300" s="69"/>
      <c r="P300" s="69"/>
      <c r="Q300" s="51" t="n">
        <f aca="false">H300*1+I300*1+J300*1+K300*2+L300*1+M300*0.5+N300*0.5+O300*0.5+P300*0.5</f>
        <v>0</v>
      </c>
      <c r="R300" s="70"/>
      <c r="S300" s="71"/>
      <c r="T300" s="71"/>
      <c r="U300" s="71"/>
      <c r="V300" s="71"/>
      <c r="W300" s="71"/>
      <c r="X300" s="71"/>
      <c r="Y300" s="71"/>
      <c r="Z300" s="72"/>
      <c r="AA300" s="73"/>
      <c r="AB300" s="74"/>
      <c r="AC300" s="74"/>
      <c r="AD300" s="74"/>
      <c r="AE300" s="74"/>
      <c r="AF300" s="74"/>
      <c r="AG300" s="74"/>
      <c r="AH300" s="74"/>
      <c r="AI300" s="75"/>
      <c r="AJ300" s="76" t="n">
        <f aca="false">H300-(R300+AA300)</f>
        <v>0</v>
      </c>
      <c r="AK300" s="77" t="n">
        <f aca="false">I300-(S300+AB300)</f>
        <v>0</v>
      </c>
      <c r="AL300" s="77" t="n">
        <f aca="false">J300-(T300+AC300)</f>
        <v>0</v>
      </c>
      <c r="AM300" s="77" t="n">
        <f aca="false">K300-(U300+AD300)</f>
        <v>0</v>
      </c>
      <c r="AN300" s="77" t="n">
        <f aca="false">L300-(V300+AE300)</f>
        <v>0</v>
      </c>
      <c r="AO300" s="77" t="n">
        <f aca="false">M300-(W300+AF300)</f>
        <v>0</v>
      </c>
      <c r="AP300" s="77" t="n">
        <f aca="false">N300-(X300+AG300)</f>
        <v>0</v>
      </c>
      <c r="AQ300" s="77" t="n">
        <f aca="false">O300-(Y300+AH300)</f>
        <v>0</v>
      </c>
      <c r="AR300" s="77" t="n">
        <f aca="false">P300-(Z300+AI300)</f>
        <v>0</v>
      </c>
      <c r="AS300" s="60" t="n">
        <f aca="false">(AA300+AB300+AC300)*0.05+(AD300+AE300)*0.2+(AF300+AG300+AH300+AI300)*0.05+(AJ300+AK300+AL300+AN300)*1+AM300*2+(AO300+AP300+AQ300+AR300)*0.5</f>
        <v>0</v>
      </c>
      <c r="AT300" s="78" t="s">
        <v>339</v>
      </c>
    </row>
    <row r="301" customFormat="false" ht="14.9" hidden="false" customHeight="false" outlineLevel="0" collapsed="false">
      <c r="A301" s="67"/>
      <c r="B301" s="67"/>
      <c r="C301" s="67"/>
      <c r="D301" s="64"/>
      <c r="E301" s="65"/>
      <c r="F301" s="66"/>
      <c r="G301" s="67"/>
      <c r="H301" s="68"/>
      <c r="I301" s="69"/>
      <c r="J301" s="69"/>
      <c r="K301" s="69"/>
      <c r="L301" s="69"/>
      <c r="M301" s="69"/>
      <c r="N301" s="69"/>
      <c r="O301" s="69"/>
      <c r="P301" s="69"/>
      <c r="Q301" s="51" t="n">
        <f aca="false">H301*1+I301*1+J301*1+K301*2+L301*1+M301*0.5+N301*0.5+O301*0.5+P301*0.5</f>
        <v>0</v>
      </c>
      <c r="R301" s="70"/>
      <c r="S301" s="71"/>
      <c r="T301" s="71"/>
      <c r="U301" s="71"/>
      <c r="V301" s="71"/>
      <c r="W301" s="71"/>
      <c r="X301" s="71"/>
      <c r="Y301" s="71"/>
      <c r="Z301" s="72"/>
      <c r="AA301" s="73"/>
      <c r="AB301" s="74"/>
      <c r="AC301" s="74"/>
      <c r="AD301" s="74"/>
      <c r="AE301" s="74"/>
      <c r="AF301" s="74"/>
      <c r="AG301" s="74"/>
      <c r="AH301" s="74"/>
      <c r="AI301" s="75"/>
      <c r="AJ301" s="76" t="n">
        <f aca="false">H301-(R301+AA301)</f>
        <v>0</v>
      </c>
      <c r="AK301" s="77" t="n">
        <f aca="false">I301-(S301+AB301)</f>
        <v>0</v>
      </c>
      <c r="AL301" s="77" t="n">
        <f aca="false">J301-(T301+AC301)</f>
        <v>0</v>
      </c>
      <c r="AM301" s="77" t="n">
        <f aca="false">K301-(U301+AD301)</f>
        <v>0</v>
      </c>
      <c r="AN301" s="77" t="n">
        <f aca="false">L301-(V301+AE301)</f>
        <v>0</v>
      </c>
      <c r="AO301" s="77" t="n">
        <f aca="false">M301-(W301+AF301)</f>
        <v>0</v>
      </c>
      <c r="AP301" s="77" t="n">
        <f aca="false">N301-(X301+AG301)</f>
        <v>0</v>
      </c>
      <c r="AQ301" s="77" t="n">
        <f aca="false">O301-(Y301+AH301)</f>
        <v>0</v>
      </c>
      <c r="AR301" s="77" t="n">
        <f aca="false">P301-(Z301+AI301)</f>
        <v>0</v>
      </c>
      <c r="AS301" s="60" t="n">
        <f aca="false">(AA301+AB301+AC301)*0.05+(AD301+AE301)*0.2+(AF301+AG301+AH301+AI301)*0.05+(AJ301+AK301+AL301+AN301)*1+AM301*2+(AO301+AP301+AQ301+AR301)*0.5</f>
        <v>0</v>
      </c>
      <c r="AT301" s="78" t="s">
        <v>340</v>
      </c>
    </row>
    <row r="302" customFormat="false" ht="14.9" hidden="false" customHeight="false" outlineLevel="0" collapsed="false">
      <c r="A302" s="67"/>
      <c r="B302" s="67"/>
      <c r="C302" s="67"/>
      <c r="D302" s="64"/>
      <c r="E302" s="65"/>
      <c r="F302" s="66"/>
      <c r="G302" s="67"/>
      <c r="H302" s="68"/>
      <c r="I302" s="69"/>
      <c r="J302" s="69"/>
      <c r="K302" s="69"/>
      <c r="L302" s="69"/>
      <c r="M302" s="69"/>
      <c r="N302" s="69"/>
      <c r="O302" s="69"/>
      <c r="P302" s="69"/>
      <c r="Q302" s="51" t="n">
        <f aca="false">H302*1+I302*1+J302*1+K302*2+L302*1+M302*0.5+N302*0.5+O302*0.5+P302*0.5</f>
        <v>0</v>
      </c>
      <c r="R302" s="70"/>
      <c r="S302" s="71"/>
      <c r="T302" s="71"/>
      <c r="U302" s="71"/>
      <c r="V302" s="71"/>
      <c r="W302" s="71"/>
      <c r="X302" s="71"/>
      <c r="Y302" s="71"/>
      <c r="Z302" s="72"/>
      <c r="AA302" s="73"/>
      <c r="AB302" s="74"/>
      <c r="AC302" s="74"/>
      <c r="AD302" s="74"/>
      <c r="AE302" s="74"/>
      <c r="AF302" s="74"/>
      <c r="AG302" s="74"/>
      <c r="AH302" s="74"/>
      <c r="AI302" s="75"/>
      <c r="AJ302" s="76" t="n">
        <f aca="false">H302-(R302+AA302)</f>
        <v>0</v>
      </c>
      <c r="AK302" s="77" t="n">
        <f aca="false">I302-(S302+AB302)</f>
        <v>0</v>
      </c>
      <c r="AL302" s="77" t="n">
        <f aca="false">J302-(T302+AC302)</f>
        <v>0</v>
      </c>
      <c r="AM302" s="77" t="n">
        <f aca="false">K302-(U302+AD302)</f>
        <v>0</v>
      </c>
      <c r="AN302" s="77" t="n">
        <f aca="false">L302-(V302+AE302)</f>
        <v>0</v>
      </c>
      <c r="AO302" s="77" t="n">
        <f aca="false">M302-(W302+AF302)</f>
        <v>0</v>
      </c>
      <c r="AP302" s="77" t="n">
        <f aca="false">N302-(X302+AG302)</f>
        <v>0</v>
      </c>
      <c r="AQ302" s="77" t="n">
        <f aca="false">O302-(Y302+AH302)</f>
        <v>0</v>
      </c>
      <c r="AR302" s="77" t="n">
        <f aca="false">P302-(Z302+AI302)</f>
        <v>0</v>
      </c>
      <c r="AS302" s="60" t="n">
        <f aca="false">(AA302+AB302+AC302)*0.05+(AD302+AE302)*0.2+(AF302+AG302+AH302+AI302)*0.05+(AJ302+AK302+AL302+AN302)*1+AM302*2+(AO302+AP302+AQ302+AR302)*0.5</f>
        <v>0</v>
      </c>
      <c r="AT302" s="78" t="s">
        <v>341</v>
      </c>
    </row>
    <row r="303" customFormat="false" ht="14.9" hidden="false" customHeight="false" outlineLevel="0" collapsed="false">
      <c r="A303" s="67"/>
      <c r="B303" s="67"/>
      <c r="C303" s="67"/>
      <c r="D303" s="64"/>
      <c r="E303" s="65"/>
      <c r="F303" s="66"/>
      <c r="G303" s="67"/>
      <c r="H303" s="68"/>
      <c r="I303" s="69"/>
      <c r="J303" s="69"/>
      <c r="K303" s="69"/>
      <c r="L303" s="69"/>
      <c r="M303" s="69"/>
      <c r="N303" s="69"/>
      <c r="O303" s="69"/>
      <c r="P303" s="69"/>
      <c r="Q303" s="51" t="n">
        <f aca="false">H303*1+I303*1+J303*1+K303*2+L303*1+M303*0.5+N303*0.5+O303*0.5+P303*0.5</f>
        <v>0</v>
      </c>
      <c r="R303" s="70"/>
      <c r="S303" s="71"/>
      <c r="T303" s="71"/>
      <c r="U303" s="71"/>
      <c r="V303" s="71"/>
      <c r="W303" s="71"/>
      <c r="X303" s="71"/>
      <c r="Y303" s="71"/>
      <c r="Z303" s="72"/>
      <c r="AA303" s="73"/>
      <c r="AB303" s="74"/>
      <c r="AC303" s="74"/>
      <c r="AD303" s="74"/>
      <c r="AE303" s="74"/>
      <c r="AF303" s="74"/>
      <c r="AG303" s="74"/>
      <c r="AH303" s="74"/>
      <c r="AI303" s="75"/>
      <c r="AJ303" s="76" t="n">
        <f aca="false">H303-(R303+AA303)</f>
        <v>0</v>
      </c>
      <c r="AK303" s="77" t="n">
        <f aca="false">I303-(S303+AB303)</f>
        <v>0</v>
      </c>
      <c r="AL303" s="77" t="n">
        <f aca="false">J303-(T303+AC303)</f>
        <v>0</v>
      </c>
      <c r="AM303" s="77" t="n">
        <f aca="false">K303-(U303+AD303)</f>
        <v>0</v>
      </c>
      <c r="AN303" s="77" t="n">
        <f aca="false">L303-(V303+AE303)</f>
        <v>0</v>
      </c>
      <c r="AO303" s="77" t="n">
        <f aca="false">M303-(W303+AF303)</f>
        <v>0</v>
      </c>
      <c r="AP303" s="77" t="n">
        <f aca="false">N303-(X303+AG303)</f>
        <v>0</v>
      </c>
      <c r="AQ303" s="77" t="n">
        <f aca="false">O303-(Y303+AH303)</f>
        <v>0</v>
      </c>
      <c r="AR303" s="77" t="n">
        <f aca="false">P303-(Z303+AI303)</f>
        <v>0</v>
      </c>
      <c r="AS303" s="60" t="n">
        <f aca="false">(AA303+AB303+AC303)*0.05+(AD303+AE303)*0.2+(AF303+AG303+AH303+AI303)*0.05+(AJ303+AK303+AL303+AN303)*1+AM303*2+(AO303+AP303+AQ303+AR303)*0.5</f>
        <v>0</v>
      </c>
      <c r="AT303" s="78" t="s">
        <v>342</v>
      </c>
    </row>
    <row r="304" customFormat="false" ht="14.9" hidden="false" customHeight="false" outlineLevel="0" collapsed="false">
      <c r="A304" s="67"/>
      <c r="B304" s="67"/>
      <c r="C304" s="67"/>
      <c r="D304" s="64"/>
      <c r="E304" s="65"/>
      <c r="F304" s="66"/>
      <c r="G304" s="67"/>
      <c r="H304" s="68"/>
      <c r="I304" s="69"/>
      <c r="J304" s="69"/>
      <c r="K304" s="69"/>
      <c r="L304" s="69"/>
      <c r="M304" s="69"/>
      <c r="N304" s="69"/>
      <c r="O304" s="69"/>
      <c r="P304" s="69"/>
      <c r="Q304" s="51" t="n">
        <f aca="false">H304*1+I304*1+J304*1+K304*2+L304*1+M304*0.5+N304*0.5+O304*0.5+P304*0.5</f>
        <v>0</v>
      </c>
      <c r="R304" s="70"/>
      <c r="S304" s="71"/>
      <c r="T304" s="71"/>
      <c r="U304" s="71"/>
      <c r="V304" s="71"/>
      <c r="W304" s="71"/>
      <c r="X304" s="71"/>
      <c r="Y304" s="71"/>
      <c r="Z304" s="72"/>
      <c r="AA304" s="73"/>
      <c r="AB304" s="74"/>
      <c r="AC304" s="74"/>
      <c r="AD304" s="74"/>
      <c r="AE304" s="74"/>
      <c r="AF304" s="74"/>
      <c r="AG304" s="74"/>
      <c r="AH304" s="74"/>
      <c r="AI304" s="75"/>
      <c r="AJ304" s="76" t="n">
        <f aca="false">H304-(R304+AA304)</f>
        <v>0</v>
      </c>
      <c r="AK304" s="77" t="n">
        <f aca="false">I304-(S304+AB304)</f>
        <v>0</v>
      </c>
      <c r="AL304" s="77" t="n">
        <f aca="false">J304-(T304+AC304)</f>
        <v>0</v>
      </c>
      <c r="AM304" s="77" t="n">
        <f aca="false">K304-(U304+AD304)</f>
        <v>0</v>
      </c>
      <c r="AN304" s="77" t="n">
        <f aca="false">L304-(V304+AE304)</f>
        <v>0</v>
      </c>
      <c r="AO304" s="77" t="n">
        <f aca="false">M304-(W304+AF304)</f>
        <v>0</v>
      </c>
      <c r="AP304" s="77" t="n">
        <f aca="false">N304-(X304+AG304)</f>
        <v>0</v>
      </c>
      <c r="AQ304" s="77" t="n">
        <f aca="false">O304-(Y304+AH304)</f>
        <v>0</v>
      </c>
      <c r="AR304" s="77" t="n">
        <f aca="false">P304-(Z304+AI304)</f>
        <v>0</v>
      </c>
      <c r="AS304" s="60" t="n">
        <f aca="false">(AA304+AB304+AC304)*0.05+(AD304+AE304)*0.2+(AF304+AG304+AH304+AI304)*0.05+(AJ304+AK304+AL304+AN304)*1+AM304*2+(AO304+AP304+AQ304+AR304)*0.5</f>
        <v>0</v>
      </c>
      <c r="AT304" s="78" t="s">
        <v>343</v>
      </c>
    </row>
    <row r="305" customFormat="false" ht="14.9" hidden="false" customHeight="false" outlineLevel="0" collapsed="false">
      <c r="A305" s="67"/>
      <c r="B305" s="67"/>
      <c r="C305" s="67"/>
      <c r="D305" s="64"/>
      <c r="E305" s="65"/>
      <c r="F305" s="66"/>
      <c r="G305" s="67"/>
      <c r="H305" s="68"/>
      <c r="I305" s="69"/>
      <c r="J305" s="69"/>
      <c r="K305" s="69"/>
      <c r="L305" s="69"/>
      <c r="M305" s="69"/>
      <c r="N305" s="69"/>
      <c r="O305" s="69"/>
      <c r="P305" s="69"/>
      <c r="Q305" s="51" t="n">
        <f aca="false">H305*1+I305*1+J305*1+K305*2+L305*1+M305*0.5+N305*0.5+O305*0.5+P305*0.5</f>
        <v>0</v>
      </c>
      <c r="R305" s="70"/>
      <c r="S305" s="71"/>
      <c r="T305" s="71"/>
      <c r="U305" s="71"/>
      <c r="V305" s="71"/>
      <c r="W305" s="71"/>
      <c r="X305" s="71"/>
      <c r="Y305" s="71"/>
      <c r="Z305" s="72"/>
      <c r="AA305" s="73"/>
      <c r="AB305" s="74"/>
      <c r="AC305" s="74"/>
      <c r="AD305" s="74"/>
      <c r="AE305" s="74"/>
      <c r="AF305" s="74"/>
      <c r="AG305" s="74"/>
      <c r="AH305" s="74"/>
      <c r="AI305" s="75"/>
      <c r="AJ305" s="76" t="n">
        <f aca="false">H305-(R305+AA305)</f>
        <v>0</v>
      </c>
      <c r="AK305" s="77" t="n">
        <f aca="false">I305-(S305+AB305)</f>
        <v>0</v>
      </c>
      <c r="AL305" s="77" t="n">
        <f aca="false">J305-(T305+AC305)</f>
        <v>0</v>
      </c>
      <c r="AM305" s="77" t="n">
        <f aca="false">K305-(U305+AD305)</f>
        <v>0</v>
      </c>
      <c r="AN305" s="77" t="n">
        <f aca="false">L305-(V305+AE305)</f>
        <v>0</v>
      </c>
      <c r="AO305" s="77" t="n">
        <f aca="false">M305-(W305+AF305)</f>
        <v>0</v>
      </c>
      <c r="AP305" s="77" t="n">
        <f aca="false">N305-(X305+AG305)</f>
        <v>0</v>
      </c>
      <c r="AQ305" s="77" t="n">
        <f aca="false">O305-(Y305+AH305)</f>
        <v>0</v>
      </c>
      <c r="AR305" s="77" t="n">
        <f aca="false">P305-(Z305+AI305)</f>
        <v>0</v>
      </c>
      <c r="AS305" s="60" t="n">
        <f aca="false">(AA305+AB305+AC305)*0.05+(AD305+AE305)*0.2+(AF305+AG305+AH305+AI305)*0.05+(AJ305+AK305+AL305+AN305)*1+AM305*2+(AO305+AP305+AQ305+AR305)*0.5</f>
        <v>0</v>
      </c>
      <c r="AT305" s="78" t="s">
        <v>344</v>
      </c>
    </row>
    <row r="306" customFormat="false" ht="14.9" hidden="false" customHeight="false" outlineLevel="0" collapsed="false">
      <c r="A306" s="67"/>
      <c r="B306" s="67"/>
      <c r="C306" s="67"/>
      <c r="D306" s="64"/>
      <c r="E306" s="65"/>
      <c r="F306" s="66"/>
      <c r="G306" s="67"/>
      <c r="H306" s="68"/>
      <c r="I306" s="69"/>
      <c r="J306" s="69"/>
      <c r="K306" s="69"/>
      <c r="L306" s="69"/>
      <c r="M306" s="69"/>
      <c r="N306" s="69"/>
      <c r="O306" s="69"/>
      <c r="P306" s="69"/>
      <c r="Q306" s="51" t="n">
        <f aca="false">H306*1+I306*1+J306*1+K306*2+L306*1+M306*0.5+N306*0.5+O306*0.5+P306*0.5</f>
        <v>0</v>
      </c>
      <c r="R306" s="70"/>
      <c r="S306" s="71"/>
      <c r="T306" s="71"/>
      <c r="U306" s="71"/>
      <c r="V306" s="71"/>
      <c r="W306" s="71"/>
      <c r="X306" s="71"/>
      <c r="Y306" s="71"/>
      <c r="Z306" s="72"/>
      <c r="AA306" s="73"/>
      <c r="AB306" s="74"/>
      <c r="AC306" s="74"/>
      <c r="AD306" s="74"/>
      <c r="AE306" s="74"/>
      <c r="AF306" s="74"/>
      <c r="AG306" s="74"/>
      <c r="AH306" s="74"/>
      <c r="AI306" s="75"/>
      <c r="AJ306" s="76" t="n">
        <f aca="false">H306-(R306+AA306)</f>
        <v>0</v>
      </c>
      <c r="AK306" s="77" t="n">
        <f aca="false">I306-(S306+AB306)</f>
        <v>0</v>
      </c>
      <c r="AL306" s="77" t="n">
        <f aca="false">J306-(T306+AC306)</f>
        <v>0</v>
      </c>
      <c r="AM306" s="77" t="n">
        <f aca="false">K306-(U306+AD306)</f>
        <v>0</v>
      </c>
      <c r="AN306" s="77" t="n">
        <f aca="false">L306-(V306+AE306)</f>
        <v>0</v>
      </c>
      <c r="AO306" s="77" t="n">
        <f aca="false">M306-(W306+AF306)</f>
        <v>0</v>
      </c>
      <c r="AP306" s="77" t="n">
        <f aca="false">N306-(X306+AG306)</f>
        <v>0</v>
      </c>
      <c r="AQ306" s="77" t="n">
        <f aca="false">O306-(Y306+AH306)</f>
        <v>0</v>
      </c>
      <c r="AR306" s="77" t="n">
        <f aca="false">P306-(Z306+AI306)</f>
        <v>0</v>
      </c>
      <c r="AS306" s="60" t="n">
        <f aca="false">(AA306+AB306+AC306)*0.05+(AD306+AE306)*0.2+(AF306+AG306+AH306+AI306)*0.05+(AJ306+AK306+AL306+AN306)*1+AM306*2+(AO306+AP306+AQ306+AR306)*0.5</f>
        <v>0</v>
      </c>
      <c r="AT306" s="78" t="s">
        <v>345</v>
      </c>
    </row>
    <row r="307" customFormat="false" ht="14.9" hidden="false" customHeight="false" outlineLevel="0" collapsed="false">
      <c r="A307" s="67"/>
      <c r="B307" s="67"/>
      <c r="C307" s="67"/>
      <c r="D307" s="64"/>
      <c r="E307" s="65"/>
      <c r="F307" s="66"/>
      <c r="G307" s="67"/>
      <c r="H307" s="68"/>
      <c r="I307" s="69"/>
      <c r="J307" s="69"/>
      <c r="K307" s="69"/>
      <c r="L307" s="69"/>
      <c r="M307" s="69"/>
      <c r="N307" s="69"/>
      <c r="O307" s="69"/>
      <c r="P307" s="69"/>
      <c r="Q307" s="51" t="n">
        <f aca="false">H307*1+I307*1+J307*1+K307*2+L307*1+M307*0.5+N307*0.5+O307*0.5+P307*0.5</f>
        <v>0</v>
      </c>
      <c r="R307" s="70"/>
      <c r="S307" s="71"/>
      <c r="T307" s="71"/>
      <c r="U307" s="71"/>
      <c r="V307" s="71"/>
      <c r="W307" s="71"/>
      <c r="X307" s="71"/>
      <c r="Y307" s="71"/>
      <c r="Z307" s="72"/>
      <c r="AA307" s="73"/>
      <c r="AB307" s="74"/>
      <c r="AC307" s="74"/>
      <c r="AD307" s="74"/>
      <c r="AE307" s="74"/>
      <c r="AF307" s="74"/>
      <c r="AG307" s="74"/>
      <c r="AH307" s="74"/>
      <c r="AI307" s="75"/>
      <c r="AJ307" s="76" t="n">
        <f aca="false">H307-(R307+AA307)</f>
        <v>0</v>
      </c>
      <c r="AK307" s="77" t="n">
        <f aca="false">I307-(S307+AB307)</f>
        <v>0</v>
      </c>
      <c r="AL307" s="77" t="n">
        <f aca="false">J307-(T307+AC307)</f>
        <v>0</v>
      </c>
      <c r="AM307" s="77" t="n">
        <f aca="false">K307-(U307+AD307)</f>
        <v>0</v>
      </c>
      <c r="AN307" s="77" t="n">
        <f aca="false">L307-(V307+AE307)</f>
        <v>0</v>
      </c>
      <c r="AO307" s="77" t="n">
        <f aca="false">M307-(W307+AF307)</f>
        <v>0</v>
      </c>
      <c r="AP307" s="77" t="n">
        <f aca="false">N307-(X307+AG307)</f>
        <v>0</v>
      </c>
      <c r="AQ307" s="77" t="n">
        <f aca="false">O307-(Y307+AH307)</f>
        <v>0</v>
      </c>
      <c r="AR307" s="77" t="n">
        <f aca="false">P307-(Z307+AI307)</f>
        <v>0</v>
      </c>
      <c r="AS307" s="60" t="n">
        <f aca="false">(AA307+AB307+AC307)*0.05+(AD307+AE307)*0.2+(AF307+AG307+AH307+AI307)*0.05+(AJ307+AK307+AL307+AN307)*1+AM307*2+(AO307+AP307+AQ307+AR307)*0.5</f>
        <v>0</v>
      </c>
      <c r="AT307" s="78" t="s">
        <v>346</v>
      </c>
    </row>
    <row r="308" customFormat="false" ht="14.9" hidden="false" customHeight="false" outlineLevel="0" collapsed="false">
      <c r="A308" s="67"/>
      <c r="B308" s="67"/>
      <c r="C308" s="67"/>
      <c r="D308" s="64"/>
      <c r="E308" s="65"/>
      <c r="F308" s="66"/>
      <c r="G308" s="67"/>
      <c r="H308" s="68"/>
      <c r="I308" s="69"/>
      <c r="J308" s="69"/>
      <c r="K308" s="69"/>
      <c r="L308" s="69"/>
      <c r="M308" s="69"/>
      <c r="N308" s="69"/>
      <c r="O308" s="69"/>
      <c r="P308" s="69"/>
      <c r="Q308" s="51" t="n">
        <f aca="false">H308*1+I308*1+J308*1+K308*2+L308*1+M308*0.5+N308*0.5+O308*0.5+P308*0.5</f>
        <v>0</v>
      </c>
      <c r="R308" s="70"/>
      <c r="S308" s="71"/>
      <c r="T308" s="71"/>
      <c r="U308" s="71"/>
      <c r="V308" s="71"/>
      <c r="W308" s="71"/>
      <c r="X308" s="71"/>
      <c r="Y308" s="71"/>
      <c r="Z308" s="72"/>
      <c r="AA308" s="73"/>
      <c r="AB308" s="74"/>
      <c r="AC308" s="74"/>
      <c r="AD308" s="74"/>
      <c r="AE308" s="74"/>
      <c r="AF308" s="74"/>
      <c r="AG308" s="74"/>
      <c r="AH308" s="74"/>
      <c r="AI308" s="75"/>
      <c r="AJ308" s="76" t="n">
        <f aca="false">H308-(R308+AA308)</f>
        <v>0</v>
      </c>
      <c r="AK308" s="77" t="n">
        <f aca="false">I308-(S308+AB308)</f>
        <v>0</v>
      </c>
      <c r="AL308" s="77" t="n">
        <f aca="false">J308-(T308+AC308)</f>
        <v>0</v>
      </c>
      <c r="AM308" s="77" t="n">
        <f aca="false">K308-(U308+AD308)</f>
        <v>0</v>
      </c>
      <c r="AN308" s="77" t="n">
        <f aca="false">L308-(V308+AE308)</f>
        <v>0</v>
      </c>
      <c r="AO308" s="77" t="n">
        <f aca="false">M308-(W308+AF308)</f>
        <v>0</v>
      </c>
      <c r="AP308" s="77" t="n">
        <f aca="false">N308-(X308+AG308)</f>
        <v>0</v>
      </c>
      <c r="AQ308" s="77" t="n">
        <f aca="false">O308-(Y308+AH308)</f>
        <v>0</v>
      </c>
      <c r="AR308" s="77" t="n">
        <f aca="false">P308-(Z308+AI308)</f>
        <v>0</v>
      </c>
      <c r="AS308" s="60" t="n">
        <f aca="false">(AA308+AB308+AC308)*0.05+(AD308+AE308)*0.2+(AF308+AG308+AH308+AI308)*0.05+(AJ308+AK308+AL308+AN308)*1+AM308*2+(AO308+AP308+AQ308+AR308)*0.5</f>
        <v>0</v>
      </c>
      <c r="AT308" s="78" t="s">
        <v>347</v>
      </c>
    </row>
    <row r="309" customFormat="false" ht="14.9" hidden="false" customHeight="false" outlineLevel="0" collapsed="false">
      <c r="A309" s="67"/>
      <c r="B309" s="67"/>
      <c r="C309" s="67"/>
      <c r="D309" s="64"/>
      <c r="E309" s="65"/>
      <c r="F309" s="66"/>
      <c r="G309" s="67"/>
      <c r="H309" s="68"/>
      <c r="I309" s="69"/>
      <c r="J309" s="69"/>
      <c r="K309" s="69"/>
      <c r="L309" s="69"/>
      <c r="M309" s="69"/>
      <c r="N309" s="69"/>
      <c r="O309" s="69"/>
      <c r="P309" s="69"/>
      <c r="Q309" s="51" t="n">
        <f aca="false">H309*1+I309*1+J309*1+K309*2+L309*1+M309*0.5+N309*0.5+O309*0.5+P309*0.5</f>
        <v>0</v>
      </c>
      <c r="R309" s="70"/>
      <c r="S309" s="71"/>
      <c r="T309" s="71"/>
      <c r="U309" s="71"/>
      <c r="V309" s="71"/>
      <c r="W309" s="71"/>
      <c r="X309" s="71"/>
      <c r="Y309" s="71"/>
      <c r="Z309" s="72"/>
      <c r="AA309" s="73"/>
      <c r="AB309" s="74"/>
      <c r="AC309" s="74"/>
      <c r="AD309" s="74"/>
      <c r="AE309" s="74"/>
      <c r="AF309" s="74"/>
      <c r="AG309" s="74"/>
      <c r="AH309" s="74"/>
      <c r="AI309" s="75"/>
      <c r="AJ309" s="76" t="n">
        <f aca="false">H309-(R309+AA309)</f>
        <v>0</v>
      </c>
      <c r="AK309" s="77" t="n">
        <f aca="false">I309-(S309+AB309)</f>
        <v>0</v>
      </c>
      <c r="AL309" s="77" t="n">
        <f aca="false">J309-(T309+AC309)</f>
        <v>0</v>
      </c>
      <c r="AM309" s="77" t="n">
        <f aca="false">K309-(U309+AD309)</f>
        <v>0</v>
      </c>
      <c r="AN309" s="77" t="n">
        <f aca="false">L309-(V309+AE309)</f>
        <v>0</v>
      </c>
      <c r="AO309" s="77" t="n">
        <f aca="false">M309-(W309+AF309)</f>
        <v>0</v>
      </c>
      <c r="AP309" s="77" t="n">
        <f aca="false">N309-(X309+AG309)</f>
        <v>0</v>
      </c>
      <c r="AQ309" s="77" t="n">
        <f aca="false">O309-(Y309+AH309)</f>
        <v>0</v>
      </c>
      <c r="AR309" s="77" t="n">
        <f aca="false">P309-(Z309+AI309)</f>
        <v>0</v>
      </c>
      <c r="AS309" s="60" t="n">
        <f aca="false">(AA309+AB309+AC309)*0.05+(AD309+AE309)*0.2+(AF309+AG309+AH309+AI309)*0.05+(AJ309+AK309+AL309+AN309)*1+AM309*2+(AO309+AP309+AQ309+AR309)*0.5</f>
        <v>0</v>
      </c>
      <c r="AT309" s="78" t="s">
        <v>348</v>
      </c>
    </row>
  </sheetData>
  <mergeCells count="8">
    <mergeCell ref="D7:E7"/>
    <mergeCell ref="H7:P7"/>
    <mergeCell ref="R7:Z7"/>
    <mergeCell ref="AA7:AI7"/>
    <mergeCell ref="AJ7:AR7"/>
    <mergeCell ref="AS7:AS8"/>
    <mergeCell ref="AT7:AT8"/>
    <mergeCell ref="AU9:AU13"/>
  </mergeCells>
  <dataValidations count="4">
    <dataValidation allowBlank="true" operator="between" showDropDown="false" showErrorMessage="true" showInputMessage="true" sqref="F9 F11:F309" type="list">
      <formula1>"COMMANDE EN PREPARATION,COMMANDE PRETE,COMMANDE RETIREE,COMMANDE RETOURNEE"</formula1>
      <formula2>0</formula2>
    </dataValidation>
    <dataValidation allowBlank="true" operator="between" showDropDown="false" showErrorMessage="true" showInputMessage="true" sqref="G10:G309" type="list">
      <formula1>"COMMANDE VALIDEE,CONVENTION ET CAUTION OK,FACTURE A ENVOYER,FACTURE ENVOYEE,FACTURE PAYEE"</formula1>
      <formula2>0</formula2>
    </dataValidation>
    <dataValidation allowBlank="true" operator="between" showDropDown="false" showErrorMessage="true" showInputMessage="true" sqref="F10" type="list">
      <formula1>"COMMANDE EN PREPARATION,COMMANDE PRETE,COMMANDE RETIREE,COMMANDE RETOURNEE"</formula1>
      <formula2>0</formula2>
    </dataValidation>
    <dataValidation allowBlank="true" operator="between" showDropDown="false" showErrorMessage="true" showInputMessage="true" sqref="G9" type="list">
      <formula1>"COMMANDE VALIDEE,CONVENTION ET CAUTION OK,FACTURE A ENVOYER,FACTURE ENVOYEE,FACTURE PAYEE"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8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4:J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34" activeCellId="0" sqref="H34"/>
    </sheetView>
  </sheetViews>
  <sheetFormatPr defaultColWidth="10.54296875" defaultRowHeight="13.8" zeroHeight="false" outlineLevelRow="0" outlineLevelCol="0"/>
  <cols>
    <col collapsed="false" customWidth="true" hidden="false" outlineLevel="0" max="1" min="1" style="0" width="16"/>
    <col collapsed="false" customWidth="true" hidden="false" outlineLevel="0" max="10" min="2" style="0" width="12.15"/>
  </cols>
  <sheetData>
    <row r="4" customFormat="false" ht="13.8" hidden="false" customHeight="false" outlineLevel="0" collapsed="false">
      <c r="E4" s="79"/>
      <c r="F4" s="79"/>
      <c r="G4" s="79"/>
    </row>
    <row r="9" customFormat="false" ht="17.35" hidden="false" customHeight="false" outlineLevel="0" collapsed="false">
      <c r="A9" s="80" t="s">
        <v>349</v>
      </c>
      <c r="B9" s="80"/>
      <c r="C9" s="81" t="n">
        <f aca="true">TODAY()</f>
        <v>44256</v>
      </c>
      <c r="D9" s="81"/>
    </row>
    <row r="12" customFormat="false" ht="18.75" hidden="false" customHeight="true" outlineLevel="0" collapsed="false">
      <c r="A12" s="82" t="s">
        <v>350</v>
      </c>
      <c r="B12" s="83" t="s">
        <v>49</v>
      </c>
      <c r="C12" s="83"/>
      <c r="D12" s="83"/>
    </row>
    <row r="13" customFormat="false" ht="15" hidden="false" customHeight="true" outlineLevel="0" collapsed="false">
      <c r="A13" s="82"/>
      <c r="B13" s="82"/>
      <c r="C13" s="82"/>
      <c r="D13" s="82"/>
    </row>
    <row r="14" customFormat="false" ht="15" hidden="false" customHeight="true" outlineLevel="0" collapsed="false">
      <c r="A14" s="82" t="s">
        <v>351</v>
      </c>
      <c r="B14" s="84" t="str">
        <f aca="false">VLOOKUP($B$12,Suivi!$A$9:$AR$309,2,0)</f>
        <v>ASSO AUTOUR DES CHAMPS</v>
      </c>
      <c r="C14" s="84"/>
      <c r="D14" s="84"/>
    </row>
    <row r="16" customFormat="false" ht="17.9" hidden="false" customHeight="false" outlineLevel="0" collapsed="false">
      <c r="B16" s="84" t="str">
        <f aca="false">VLOOKUP($B$12,Suivi!$A$9:$AR$309,3,0)</f>
        <v>TOURNEFEUILLE</v>
      </c>
      <c r="C16" s="84"/>
      <c r="D16" s="84"/>
    </row>
    <row r="18" customFormat="false" ht="17.9" hidden="false" customHeight="false" outlineLevel="0" collapsed="false">
      <c r="A18" s="85" t="s">
        <v>352</v>
      </c>
      <c r="B18" s="84" t="str">
        <f aca="false">VLOOKUP($B$12,Suivi!$A$9:$AT$309,46,0)</f>
        <v>N2021-005</v>
      </c>
      <c r="C18" s="84"/>
      <c r="D18" s="84"/>
      <c r="E18" s="86"/>
      <c r="F18" s="86"/>
      <c r="G18" s="86"/>
      <c r="H18" s="86"/>
      <c r="I18" s="86"/>
    </row>
    <row r="19" customFormat="false" ht="13.8" hidden="false" customHeight="false" outlineLevel="0" collapsed="false">
      <c r="A19" s="87" t="s">
        <v>353</v>
      </c>
      <c r="B19" s="88"/>
      <c r="C19" s="88"/>
    </row>
    <row r="22" customFormat="false" ht="50.7" hidden="false" customHeight="false" outlineLevel="0" collapsed="false">
      <c r="A22" s="89"/>
      <c r="B22" s="90" t="s">
        <v>354</v>
      </c>
      <c r="C22" s="91" t="s">
        <v>355</v>
      </c>
      <c r="D22" s="92" t="s">
        <v>356</v>
      </c>
      <c r="E22" s="91" t="s">
        <v>357</v>
      </c>
      <c r="F22" s="93" t="s">
        <v>358</v>
      </c>
      <c r="G22" s="92" t="s">
        <v>359</v>
      </c>
      <c r="H22" s="91" t="s">
        <v>360</v>
      </c>
      <c r="I22" s="93" t="s">
        <v>361</v>
      </c>
      <c r="J22" s="90" t="s">
        <v>362</v>
      </c>
    </row>
    <row r="23" s="101" customFormat="true" ht="34.35" hidden="false" customHeight="true" outlineLevel="0" collapsed="false">
      <c r="A23" s="94" t="s">
        <v>1</v>
      </c>
      <c r="B23" s="95" t="n">
        <f aca="false">VLOOKUP($B$12,Suivi!$A$9:$AR$309,8,0)</f>
        <v>2000</v>
      </c>
      <c r="C23" s="95" t="n">
        <f aca="false">VLOOKUP($B$12,Suivi!$A$9:$AR$309,18,0)</f>
        <v>500</v>
      </c>
      <c r="D23" s="96" t="n">
        <f aca="false">VLOOKUP($B$12,Suivi!$A$9:$AR$309,27,0)</f>
        <v>1326</v>
      </c>
      <c r="E23" s="97" t="n">
        <v>0.05</v>
      </c>
      <c r="F23" s="98" t="n">
        <f aca="false">D23*E23</f>
        <v>66.3</v>
      </c>
      <c r="G23" s="96" t="n">
        <f aca="false">VLOOKUP($B$12,Suivi!$A$9:$AR$309,36,0)</f>
        <v>174</v>
      </c>
      <c r="H23" s="99" t="n">
        <v>1</v>
      </c>
      <c r="I23" s="98" t="n">
        <f aca="false">G23*H23</f>
        <v>174</v>
      </c>
      <c r="J23" s="100" t="n">
        <f aca="false">F23+I23</f>
        <v>240.3</v>
      </c>
    </row>
    <row r="24" s="101" customFormat="true" ht="34.35" hidden="false" customHeight="true" outlineLevel="0" collapsed="false">
      <c r="A24" s="102" t="s">
        <v>2</v>
      </c>
      <c r="B24" s="103" t="n">
        <f aca="false">VLOOKUP($B$12,Suivi!$A$9:$AR$309,9,0)</f>
        <v>0</v>
      </c>
      <c r="C24" s="103" t="n">
        <f aca="false">VLOOKUP($B$12,Suivi!$A$9:$AR$309,19,0)</f>
        <v>0</v>
      </c>
      <c r="D24" s="104" t="n">
        <f aca="false">VLOOKUP($B$12,Suivi!$A$9:$AR$309,28,0)</f>
        <v>0</v>
      </c>
      <c r="E24" s="83" t="n">
        <v>0.05</v>
      </c>
      <c r="F24" s="105" t="n">
        <f aca="false">D24*E24</f>
        <v>0</v>
      </c>
      <c r="G24" s="104" t="n">
        <f aca="false">VLOOKUP($B$12,Suivi!$A$9:$AR$309,37,0)</f>
        <v>0</v>
      </c>
      <c r="H24" s="106" t="n">
        <v>1</v>
      </c>
      <c r="I24" s="105" t="n">
        <f aca="false">G24*H24</f>
        <v>0</v>
      </c>
      <c r="J24" s="107" t="n">
        <f aca="false">F24+I24</f>
        <v>0</v>
      </c>
    </row>
    <row r="25" s="101" customFormat="true" ht="34.35" hidden="false" customHeight="true" outlineLevel="0" collapsed="false">
      <c r="A25" s="102" t="s">
        <v>3</v>
      </c>
      <c r="B25" s="103" t="n">
        <f aca="false">VLOOKUP($B$12,Suivi!$A$9:$AR$309,10,0)</f>
        <v>700</v>
      </c>
      <c r="C25" s="103" t="n">
        <f aca="false">VLOOKUP($B$12,Suivi!$A$9:$AR$309,20,0)</f>
        <v>0</v>
      </c>
      <c r="D25" s="104" t="n">
        <f aca="false">VLOOKUP($B$12,Suivi!$A$9:$AR$309,29,0)</f>
        <v>692</v>
      </c>
      <c r="E25" s="83" t="n">
        <v>0.05</v>
      </c>
      <c r="F25" s="105" t="n">
        <f aca="false">D25*E25</f>
        <v>34.6</v>
      </c>
      <c r="G25" s="104" t="n">
        <f aca="false">VLOOKUP($B$12,Suivi!$A$9:$AR$309,38,0)</f>
        <v>8</v>
      </c>
      <c r="H25" s="106" t="n">
        <v>1</v>
      </c>
      <c r="I25" s="105" t="n">
        <f aca="false">G25*H25</f>
        <v>8</v>
      </c>
      <c r="J25" s="107" t="n">
        <f aca="false">F25+I25</f>
        <v>42.6</v>
      </c>
    </row>
    <row r="26" s="101" customFormat="true" ht="34.35" hidden="false" customHeight="true" outlineLevel="0" collapsed="false">
      <c r="A26" s="102" t="s">
        <v>4</v>
      </c>
      <c r="B26" s="103" t="n">
        <f aca="false">VLOOKUP($B$12,Suivi!$A$9:$AR$309,11,0)</f>
        <v>0</v>
      </c>
      <c r="C26" s="103" t="n">
        <f aca="false">VLOOKUP($B$12,Suivi!$A$9:$AR$309,21,0)</f>
        <v>0</v>
      </c>
      <c r="D26" s="104" t="n">
        <f aca="false">VLOOKUP($B$12,Suivi!$A$9:$AR$309,30,0)</f>
        <v>0</v>
      </c>
      <c r="E26" s="83" t="n">
        <v>0.2</v>
      </c>
      <c r="F26" s="105" t="n">
        <f aca="false">D26*E26</f>
        <v>0</v>
      </c>
      <c r="G26" s="104" t="n">
        <f aca="false">VLOOKUP($B$12,Suivi!$A$9:$AR$309,39,0)</f>
        <v>0</v>
      </c>
      <c r="H26" s="106" t="n">
        <v>2</v>
      </c>
      <c r="I26" s="105" t="n">
        <f aca="false">G26*H26</f>
        <v>0</v>
      </c>
      <c r="J26" s="107" t="n">
        <f aca="false">F26+I26</f>
        <v>0</v>
      </c>
    </row>
    <row r="27" s="101" customFormat="true" ht="34.3" hidden="false" customHeight="true" outlineLevel="0" collapsed="false">
      <c r="A27" s="102" t="s">
        <v>5</v>
      </c>
      <c r="B27" s="103" t="n">
        <f aca="false">VLOOKUP($B$12,Suivi!$A$9:$AR$309,12,0)</f>
        <v>0</v>
      </c>
      <c r="C27" s="103" t="n">
        <f aca="false">VLOOKUP($B$12,Suivi!$A$9:$AR$309,22,0)</f>
        <v>0</v>
      </c>
      <c r="D27" s="104" t="n">
        <f aca="false">VLOOKUP($B$12,Suivi!$A$9:$AR$309,31,0)</f>
        <v>0</v>
      </c>
      <c r="E27" s="83" t="n">
        <v>0.2</v>
      </c>
      <c r="F27" s="105" t="n">
        <f aca="false">D27*E27</f>
        <v>0</v>
      </c>
      <c r="G27" s="104" t="n">
        <f aca="false">VLOOKUP($B$12,Suivi!$A$9:$AR$309,40,0)</f>
        <v>0</v>
      </c>
      <c r="H27" s="106" t="n">
        <v>1</v>
      </c>
      <c r="I27" s="105" t="n">
        <f aca="false">G27*H27</f>
        <v>0</v>
      </c>
      <c r="J27" s="107" t="n">
        <f aca="false">F27+I27</f>
        <v>0</v>
      </c>
    </row>
    <row r="28" s="101" customFormat="true" ht="34.35" hidden="false" customHeight="true" outlineLevel="0" collapsed="false">
      <c r="A28" s="102" t="s">
        <v>6</v>
      </c>
      <c r="B28" s="103" t="n">
        <f aca="false">VLOOKUP($B$12,Suivi!$A$9:$AR$309,13,0)</f>
        <v>0</v>
      </c>
      <c r="C28" s="103" t="n">
        <f aca="false">VLOOKUP($B$12,Suivi!$A$9:$AR$309,23,0)</f>
        <v>0</v>
      </c>
      <c r="D28" s="104" t="n">
        <f aca="false">VLOOKUP($B$12,Suivi!$A$9:$AR$309,32,0)</f>
        <v>0</v>
      </c>
      <c r="E28" s="83" t="n">
        <v>0.05</v>
      </c>
      <c r="F28" s="105" t="n">
        <f aca="false">D28*E28</f>
        <v>0</v>
      </c>
      <c r="G28" s="104" t="n">
        <f aca="false">VLOOKUP($B$12,Suivi!$A$9:$AR$309,41,0)</f>
        <v>0</v>
      </c>
      <c r="H28" s="108" t="n">
        <v>0.5</v>
      </c>
      <c r="I28" s="105" t="n">
        <f aca="false">G28*H28</f>
        <v>0</v>
      </c>
      <c r="J28" s="107" t="n">
        <f aca="false">F28+I28</f>
        <v>0</v>
      </c>
    </row>
    <row r="29" s="101" customFormat="true" ht="34.35" hidden="false" customHeight="true" outlineLevel="0" collapsed="false">
      <c r="A29" s="102" t="s">
        <v>7</v>
      </c>
      <c r="B29" s="103" t="n">
        <f aca="false">VLOOKUP($B$12,Suivi!$A$9:$AR$309,14,0)</f>
        <v>0</v>
      </c>
      <c r="C29" s="103" t="n">
        <f aca="false">VLOOKUP($B$12,Suivi!$A$9:$AR$309,24,0)</f>
        <v>0</v>
      </c>
      <c r="D29" s="104" t="n">
        <f aca="false">VLOOKUP($B$12,Suivi!$A$9:$AR$309,33,0)</f>
        <v>0</v>
      </c>
      <c r="E29" s="83" t="n">
        <v>0.05</v>
      </c>
      <c r="F29" s="105" t="n">
        <f aca="false">D29*E29</f>
        <v>0</v>
      </c>
      <c r="G29" s="104" t="n">
        <f aca="false">VLOOKUP($B$12,Suivi!$A$9:$AR$309,42,0)</f>
        <v>0</v>
      </c>
      <c r="H29" s="108" t="n">
        <v>0.5</v>
      </c>
      <c r="I29" s="105" t="n">
        <f aca="false">G29*H29</f>
        <v>0</v>
      </c>
      <c r="J29" s="107" t="n">
        <f aca="false">F29+I29</f>
        <v>0</v>
      </c>
    </row>
    <row r="30" s="101" customFormat="true" ht="34.35" hidden="false" customHeight="true" outlineLevel="0" collapsed="false">
      <c r="A30" s="102" t="s">
        <v>8</v>
      </c>
      <c r="B30" s="103" t="n">
        <f aca="false">VLOOKUP($B$12,Suivi!$A$9:$AR$309,15,0)</f>
        <v>0</v>
      </c>
      <c r="C30" s="103" t="n">
        <f aca="false">VLOOKUP($B$12,Suivi!$A$9:$AR$309,25,0)</f>
        <v>0</v>
      </c>
      <c r="D30" s="104" t="n">
        <f aca="false">VLOOKUP($B$12,Suivi!$A$9:$AR$309,34,0)</f>
        <v>0</v>
      </c>
      <c r="E30" s="83" t="n">
        <v>0.05</v>
      </c>
      <c r="F30" s="105" t="n">
        <f aca="false">D30*E30</f>
        <v>0</v>
      </c>
      <c r="G30" s="104" t="n">
        <f aca="false">VLOOKUP($B$12,Suivi!$A$9:$AR$309,43,0)</f>
        <v>0</v>
      </c>
      <c r="H30" s="108" t="n">
        <v>0.5</v>
      </c>
      <c r="I30" s="105" t="n">
        <f aca="false">G30*H30</f>
        <v>0</v>
      </c>
      <c r="J30" s="107" t="n">
        <f aca="false">F30+I30</f>
        <v>0</v>
      </c>
    </row>
    <row r="31" s="101" customFormat="true" ht="34.35" hidden="false" customHeight="true" outlineLevel="0" collapsed="false">
      <c r="A31" s="109" t="s">
        <v>9</v>
      </c>
      <c r="B31" s="110" t="n">
        <f aca="false">VLOOKUP($B$12,Suivi!$A$9:$AR$309,16,0)</f>
        <v>0</v>
      </c>
      <c r="C31" s="110" t="n">
        <f aca="false">VLOOKUP($B$12,Suivi!$A$9:$AR$309,26,0)</f>
        <v>0</v>
      </c>
      <c r="D31" s="111" t="n">
        <f aca="false">VLOOKUP($B$12,Suivi!$A$9:$AR$309,35,0)</f>
        <v>0</v>
      </c>
      <c r="E31" s="112" t="n">
        <v>0.05</v>
      </c>
      <c r="F31" s="113" t="n">
        <f aca="false">D31*E31</f>
        <v>0</v>
      </c>
      <c r="G31" s="111" t="n">
        <f aca="false">VLOOKUP($B$12,Suivi!$A$9:$AR$309,44,0)</f>
        <v>0</v>
      </c>
      <c r="H31" s="114" t="n">
        <v>0.5</v>
      </c>
      <c r="I31" s="113" t="n">
        <f aca="false">G31*H31</f>
        <v>0</v>
      </c>
      <c r="J31" s="115" t="n">
        <f aca="false">F31+I31</f>
        <v>0</v>
      </c>
    </row>
    <row r="34" s="101" customFormat="true" ht="34.35" hidden="false" customHeight="true" outlineLevel="0" collapsed="false">
      <c r="A34" s="116" t="s">
        <v>363</v>
      </c>
      <c r="B34" s="116"/>
      <c r="C34" s="117" t="n">
        <f aca="false">SUM(J23:J31)</f>
        <v>282.9</v>
      </c>
    </row>
    <row r="40" customFormat="false" ht="17.35" hidden="false" customHeight="false" outlineLevel="0" collapsed="false">
      <c r="A40" s="118"/>
      <c r="B40" s="118"/>
      <c r="C40" s="118"/>
      <c r="D40" s="118"/>
      <c r="E40" s="118"/>
      <c r="F40" s="118"/>
    </row>
    <row r="41" customFormat="false" ht="18.75" hidden="false" customHeight="true" outlineLevel="0" collapsed="false">
      <c r="A41" s="119" t="s">
        <v>364</v>
      </c>
      <c r="B41" s="119"/>
      <c r="C41" s="119"/>
      <c r="D41" s="119"/>
      <c r="E41" s="119"/>
      <c r="F41" s="119"/>
    </row>
    <row r="42" customFormat="false" ht="18.75" hidden="false" customHeight="true" outlineLevel="0" collapsed="false">
      <c r="A42" s="120" t="s">
        <v>365</v>
      </c>
      <c r="B42" s="120"/>
      <c r="C42" s="120"/>
      <c r="D42" s="120"/>
      <c r="E42" s="120"/>
      <c r="F42" s="120"/>
    </row>
    <row r="43" customFormat="false" ht="18.75" hidden="false" customHeight="true" outlineLevel="0" collapsed="false">
      <c r="A43" s="120" t="s">
        <v>366</v>
      </c>
      <c r="B43" s="120"/>
      <c r="C43" s="120"/>
      <c r="D43" s="120"/>
      <c r="E43" s="120"/>
      <c r="F43" s="120"/>
    </row>
    <row r="44" customFormat="false" ht="17.35" hidden="false" customHeight="false" outlineLevel="0" collapsed="false">
      <c r="A44" s="121"/>
      <c r="B44" s="121"/>
      <c r="C44" s="121"/>
      <c r="D44" s="121"/>
      <c r="E44" s="121"/>
      <c r="F44" s="121"/>
    </row>
  </sheetData>
  <mergeCells count="14">
    <mergeCell ref="A9:B9"/>
    <mergeCell ref="C9:D9"/>
    <mergeCell ref="B12:D12"/>
    <mergeCell ref="A13:D13"/>
    <mergeCell ref="B14:D14"/>
    <mergeCell ref="B16:D16"/>
    <mergeCell ref="B18:D18"/>
    <mergeCell ref="B19:C19"/>
    <mergeCell ref="A34:B34"/>
    <mergeCell ref="A40:E40"/>
    <mergeCell ref="A41:E41"/>
    <mergeCell ref="A42:E42"/>
    <mergeCell ref="A43:E43"/>
    <mergeCell ref="A44:E44"/>
  </mergeCells>
  <dataValidations count="2">
    <dataValidation allowBlank="true" operator="between" showDropDown="false" showErrorMessage="true" showInputMessage="true" sqref="B19" type="list">
      <formula1>"CHEQUE,ESPECES,VIREMENT BANCAIRE"</formula1>
      <formula2>0</formula2>
    </dataValidation>
    <dataValidation allowBlank="true" operator="between" showDropDown="false" showErrorMessage="true" showInputMessage="true" sqref="B12:D12" type="list">
      <formula1>Suivi!$A$9:$A$309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56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5234375" defaultRowHeight="13.8" zeroHeight="false" outlineLevelRow="0" outlineLevelCol="0"/>
  <cols>
    <col collapsed="false" customWidth="true" hidden="false" outlineLevel="0" max="1" min="1" style="0" width="17.74"/>
    <col collapsed="false" customWidth="true" hidden="false" outlineLevel="0" max="2" min="2" style="0" width="10.69"/>
    <col collapsed="false" customWidth="true" hidden="false" outlineLevel="0" max="3" min="3" style="0" width="10.47"/>
    <col collapsed="false" customWidth="true" hidden="false" outlineLevel="0" max="6" min="4" style="0" width="10.36"/>
  </cols>
  <sheetData>
    <row r="1" customFormat="false" ht="21.6" hidden="false" customHeight="true" outlineLevel="0" collapsed="false">
      <c r="A1" s="122" t="s">
        <v>367</v>
      </c>
    </row>
    <row r="3" customFormat="false" ht="26.3" hidden="false" customHeight="false" outlineLevel="0" collapsed="false">
      <c r="A3" s="123"/>
      <c r="B3" s="124" t="s">
        <v>1</v>
      </c>
      <c r="C3" s="124" t="s">
        <v>2</v>
      </c>
      <c r="D3" s="124" t="s">
        <v>3</v>
      </c>
      <c r="E3" s="124" t="s">
        <v>4</v>
      </c>
      <c r="F3" s="124" t="s">
        <v>5</v>
      </c>
      <c r="G3" s="124" t="s">
        <v>6</v>
      </c>
      <c r="H3" s="124" t="s">
        <v>7</v>
      </c>
      <c r="I3" s="124" t="s">
        <v>8</v>
      </c>
      <c r="J3" s="124" t="s">
        <v>9</v>
      </c>
    </row>
    <row r="4" customFormat="false" ht="14" hidden="false" customHeight="false" outlineLevel="0" collapsed="false">
      <c r="A4" s="125" t="s">
        <v>368</v>
      </c>
      <c r="B4" s="126" t="n">
        <f aca="false">Suivi!H5</f>
        <v>2660</v>
      </c>
      <c r="C4" s="126" t="n">
        <f aca="false">Suivi!I5</f>
        <v>200</v>
      </c>
      <c r="D4" s="126" t="n">
        <f aca="false">Suivi!J5</f>
        <v>900</v>
      </c>
      <c r="E4" s="126" t="n">
        <f aca="false">Suivi!K5</f>
        <v>20</v>
      </c>
      <c r="F4" s="126" t="n">
        <f aca="false">Suivi!L5</f>
        <v>180</v>
      </c>
      <c r="G4" s="126" t="n">
        <f aca="false">Suivi!M5</f>
        <v>160</v>
      </c>
      <c r="H4" s="126" t="n">
        <f aca="false">Suivi!N5</f>
        <v>160</v>
      </c>
      <c r="I4" s="126" t="n">
        <f aca="false">Suivi!O5</f>
        <v>160</v>
      </c>
      <c r="J4" s="126" t="n">
        <f aca="false">Suivi!P5</f>
        <v>70</v>
      </c>
    </row>
    <row r="5" customFormat="false" ht="13.8" hidden="false" customHeight="false" outlineLevel="0" collapsed="false">
      <c r="A5" s="125" t="s">
        <v>369</v>
      </c>
      <c r="B5" s="126" t="n">
        <f aca="false">B6+B7</f>
        <v>2470</v>
      </c>
      <c r="C5" s="126" t="n">
        <f aca="false">C6+C7</f>
        <v>192</v>
      </c>
      <c r="D5" s="126" t="n">
        <f aca="false">D6+D7</f>
        <v>892</v>
      </c>
      <c r="E5" s="126" t="n">
        <f aca="false">E6+E7</f>
        <v>19</v>
      </c>
      <c r="F5" s="126" t="n">
        <f aca="false">F6+F7</f>
        <v>178</v>
      </c>
      <c r="G5" s="126" t="n">
        <f aca="false">G6+G7</f>
        <v>160</v>
      </c>
      <c r="H5" s="126" t="n">
        <f aca="false">H6+H7</f>
        <v>159</v>
      </c>
      <c r="I5" s="126" t="n">
        <f aca="false">I6+I7</f>
        <v>160</v>
      </c>
      <c r="J5" s="126" t="n">
        <f aca="false">J6+J7</f>
        <v>70</v>
      </c>
    </row>
    <row r="6" customFormat="false" ht="13.8" hidden="false" customHeight="false" outlineLevel="0" collapsed="false">
      <c r="A6" s="127" t="s">
        <v>355</v>
      </c>
      <c r="B6" s="128" t="n">
        <f aca="false">SUM(Suivi!R9:R309)</f>
        <v>500</v>
      </c>
      <c r="C6" s="128" t="n">
        <f aca="false">SUM(Suivi!S9:S309)</f>
        <v>0</v>
      </c>
      <c r="D6" s="128" t="n">
        <f aca="false">SUM(Suivi!T9:T309)</f>
        <v>200</v>
      </c>
      <c r="E6" s="128" t="n">
        <f aca="false">SUM(Suivi!U9:U309)</f>
        <v>0</v>
      </c>
      <c r="F6" s="128" t="n">
        <f aca="false">SUM(Suivi!V9:V309)</f>
        <v>0</v>
      </c>
      <c r="G6" s="128" t="n">
        <f aca="false">SUM(Suivi!W9:W309)</f>
        <v>0</v>
      </c>
      <c r="H6" s="128" t="n">
        <f aca="false">SUM(Suivi!X9:X309)</f>
        <v>0</v>
      </c>
      <c r="I6" s="128" t="n">
        <f aca="false">SUM(Suivi!Y9:Y309)</f>
        <v>0</v>
      </c>
      <c r="J6" s="128" t="n">
        <f aca="false">SUM(Suivi!Z9:Z309)</f>
        <v>0</v>
      </c>
    </row>
    <row r="7" customFormat="false" ht="13.8" hidden="false" customHeight="false" outlineLevel="0" collapsed="false">
      <c r="A7" s="127" t="s">
        <v>356</v>
      </c>
      <c r="B7" s="128" t="n">
        <f aca="false">SUM(Suivi!AA9:AA309)</f>
        <v>1970</v>
      </c>
      <c r="C7" s="128" t="n">
        <f aca="false">SUM(Suivi!AB9:AB309)</f>
        <v>192</v>
      </c>
      <c r="D7" s="128" t="n">
        <f aca="false">SUM(Suivi!AC9:AC309)</f>
        <v>692</v>
      </c>
      <c r="E7" s="128" t="n">
        <f aca="false">SUM(Suivi!AD9:AD309)</f>
        <v>19</v>
      </c>
      <c r="F7" s="128" t="n">
        <f aca="false">SUM(Suivi!AE9:AE309)</f>
        <v>178</v>
      </c>
      <c r="G7" s="128" t="n">
        <f aca="false">SUM(Suivi!AF9:AF309)</f>
        <v>160</v>
      </c>
      <c r="H7" s="128" t="n">
        <f aca="false">SUM(Suivi!AG9:AG309)</f>
        <v>159</v>
      </c>
      <c r="I7" s="128" t="n">
        <f aca="false">SUM(Suivi!AH9:AH309)</f>
        <v>160</v>
      </c>
      <c r="J7" s="128" t="n">
        <f aca="false">SUM(Suivi!AI9:AI309)</f>
        <v>70</v>
      </c>
    </row>
    <row r="8" customFormat="false" ht="14" hidden="false" customHeight="false" outlineLevel="0" collapsed="false">
      <c r="A8" s="125" t="s">
        <v>24</v>
      </c>
      <c r="B8" s="126" t="n">
        <f aca="false">SUM(Suivi!AJ9:AJ309)</f>
        <v>190</v>
      </c>
      <c r="C8" s="126" t="n">
        <f aca="false">SUM(Suivi!AK9:AK309)</f>
        <v>8</v>
      </c>
      <c r="D8" s="126" t="n">
        <f aca="false">SUM(Suivi!AL9:AL309)</f>
        <v>8</v>
      </c>
      <c r="E8" s="126" t="n">
        <f aca="false">SUM(Suivi!AM9:AM309)</f>
        <v>1</v>
      </c>
      <c r="F8" s="126" t="n">
        <f aca="false">SUM(Suivi!AN9:AN309)</f>
        <v>2</v>
      </c>
      <c r="G8" s="126" t="n">
        <f aca="false">SUM(Suivi!AO9:AO309)</f>
        <v>0</v>
      </c>
      <c r="H8" s="126" t="n">
        <f aca="false">SUM(Suivi!AP9:AP309)</f>
        <v>1</v>
      </c>
      <c r="I8" s="126" t="n">
        <f aca="false">SUM(Suivi!AQ9:AQ309)</f>
        <v>0</v>
      </c>
      <c r="J8" s="126" t="n">
        <f aca="false">SUM(Suivi!AR9:AR309)</f>
        <v>0</v>
      </c>
    </row>
    <row r="9" customFormat="false" ht="13.8" hidden="false" customHeight="false" outlineLevel="0" collapsed="false">
      <c r="A9" s="129"/>
      <c r="B9" s="129"/>
      <c r="C9" s="129"/>
      <c r="D9" s="129"/>
      <c r="E9" s="129"/>
      <c r="F9" s="129"/>
      <c r="G9" s="129"/>
      <c r="H9" s="129"/>
      <c r="I9" s="129"/>
      <c r="J9" s="129"/>
    </row>
    <row r="10" customFormat="false" ht="13.8" hidden="false" customHeight="false" outlineLevel="0" collapsed="false">
      <c r="A10" s="125" t="s">
        <v>370</v>
      </c>
      <c r="B10" s="130" t="n">
        <f aca="false">SUM(Suivi!AS9:AS309)</f>
        <v>420.05</v>
      </c>
      <c r="C10" s="129"/>
      <c r="D10" s="129"/>
      <c r="E10" s="129"/>
      <c r="F10" s="129"/>
      <c r="G10" s="129"/>
      <c r="H10" s="129"/>
      <c r="I10" s="129"/>
      <c r="J10" s="129"/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138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2019-09-12T06:03:28Z</dcterms:created>
  <dc:creator>Gautier Kevin</dc:creator>
  <dc:description/>
  <dc:language>fr-FR</dc:language>
  <cp:lastModifiedBy/>
  <cp:lastPrinted>2020-09-15T07:11:30Z</cp:lastPrinted>
  <dcterms:modified xsi:type="dcterms:W3CDTF">2021-03-01T15:40:46Z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